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9040" windowHeight="15840"/>
  </bookViews>
  <sheets>
    <sheet name="2 кв" sheetId="2" r:id="rId1"/>
    <sheet name="Лист1" sheetId="1" state="hidden" r:id="rId2"/>
  </sheets>
  <definedNames>
    <definedName name="_xlnm._FilterDatabase" localSheetId="0" hidden="1">'2 кв'!$C$11:$P$2157</definedName>
    <definedName name="_xlnm._FilterDatabase" localSheetId="1" hidden="1">Лист1!$C$11:$P$2059</definedName>
  </definedNames>
  <calcPr calcId="125725" iterate="1"/>
</workbook>
</file>

<file path=xl/calcChain.xml><?xml version="1.0" encoding="utf-8"?>
<calcChain xmlns="http://schemas.openxmlformats.org/spreadsheetml/2006/main">
  <c r="N37" i="2"/>
  <c r="O37"/>
  <c r="P37"/>
  <c r="J37"/>
  <c r="K37"/>
  <c r="L37"/>
  <c r="M37"/>
  <c r="I37"/>
  <c r="J25"/>
  <c r="K25"/>
  <c r="L25"/>
  <c r="M25"/>
  <c r="I25"/>
  <c r="J23"/>
  <c r="K23"/>
  <c r="L23"/>
  <c r="M23"/>
  <c r="I23"/>
  <c r="I138"/>
  <c r="J138"/>
  <c r="K138"/>
  <c r="I145"/>
  <c r="J145"/>
  <c r="K145"/>
  <c r="I152"/>
  <c r="J152"/>
  <c r="K152"/>
  <c r="I157"/>
  <c r="J157"/>
  <c r="K157"/>
  <c r="I162"/>
  <c r="J162"/>
  <c r="K162"/>
  <c r="I167"/>
  <c r="J167"/>
  <c r="K167"/>
  <c r="I172"/>
  <c r="J172"/>
  <c r="K172"/>
  <c r="I177"/>
  <c r="J177"/>
  <c r="K177"/>
  <c r="I182"/>
  <c r="J182"/>
  <c r="K182"/>
  <c r="L182"/>
  <c r="M182"/>
  <c r="I187"/>
  <c r="J187"/>
  <c r="K187"/>
  <c r="L187"/>
  <c r="M187"/>
  <c r="I192"/>
  <c r="J192"/>
  <c r="K192"/>
  <c r="L192"/>
  <c r="M192"/>
  <c r="I1725"/>
  <c r="I1306" s="1"/>
  <c r="L1723"/>
  <c r="L1304" s="1"/>
  <c r="M1723"/>
  <c r="M1304" s="1"/>
  <c r="L1725"/>
  <c r="L1306" s="1"/>
  <c r="M1725"/>
  <c r="M1306" s="1"/>
  <c r="J1733"/>
  <c r="J1726" s="1"/>
  <c r="K1733"/>
  <c r="K1726" s="1"/>
  <c r="L1733"/>
  <c r="L1726" s="1"/>
  <c r="M1733"/>
  <c r="M1726" s="1"/>
  <c r="J1731"/>
  <c r="K1731"/>
  <c r="L1731"/>
  <c r="M1731"/>
  <c r="J1724"/>
  <c r="K1724"/>
  <c r="L1724"/>
  <c r="M1724"/>
  <c r="I1733"/>
  <c r="I1726" s="1"/>
  <c r="I1731"/>
  <c r="I1724" s="1"/>
  <c r="N1724" s="1"/>
  <c r="J1958"/>
  <c r="K1958"/>
  <c r="L1958"/>
  <c r="M1958"/>
  <c r="N1955"/>
  <c r="O1955"/>
  <c r="P1955"/>
  <c r="N1957"/>
  <c r="O1957"/>
  <c r="P1957"/>
  <c r="J1956"/>
  <c r="K1956"/>
  <c r="L1956"/>
  <c r="M1956"/>
  <c r="I1958"/>
  <c r="I1956"/>
  <c r="N1950"/>
  <c r="O1950"/>
  <c r="P1950"/>
  <c r="J1951"/>
  <c r="K1951"/>
  <c r="L1951"/>
  <c r="M1951"/>
  <c r="J1949"/>
  <c r="K1949"/>
  <c r="L1949"/>
  <c r="M1949"/>
  <c r="I1951"/>
  <c r="J1805"/>
  <c r="J1798" s="1"/>
  <c r="K1805"/>
  <c r="K1798" s="1"/>
  <c r="L1805"/>
  <c r="L1798" s="1"/>
  <c r="M1805"/>
  <c r="M1798" s="1"/>
  <c r="I1805"/>
  <c r="I1798" s="1"/>
  <c r="L1749"/>
  <c r="M1749"/>
  <c r="N1790"/>
  <c r="O1790"/>
  <c r="P1790"/>
  <c r="J1791"/>
  <c r="K1791"/>
  <c r="L1791"/>
  <c r="M1791"/>
  <c r="J1789"/>
  <c r="K1789"/>
  <c r="L1789"/>
  <c r="M1789"/>
  <c r="I1791"/>
  <c r="I1789"/>
  <c r="N1763"/>
  <c r="O1763"/>
  <c r="P1763"/>
  <c r="J1764"/>
  <c r="K1764"/>
  <c r="L1764"/>
  <c r="M1764"/>
  <c r="J1762"/>
  <c r="K1762"/>
  <c r="L1762"/>
  <c r="M1762"/>
  <c r="I1764"/>
  <c r="I1762"/>
  <c r="J1757"/>
  <c r="K1757"/>
  <c r="L1757"/>
  <c r="M1757"/>
  <c r="I1757"/>
  <c r="J1755"/>
  <c r="K1755"/>
  <c r="L1755"/>
  <c r="M1755"/>
  <c r="I1755"/>
  <c r="J1711"/>
  <c r="K1711"/>
  <c r="L1711"/>
  <c r="M1711"/>
  <c r="J1719"/>
  <c r="J1712" s="1"/>
  <c r="K1719"/>
  <c r="K1712" s="1"/>
  <c r="L1719"/>
  <c r="L1712" s="1"/>
  <c r="M1719"/>
  <c r="M1712" s="1"/>
  <c r="I1719"/>
  <c r="I1712" s="1"/>
  <c r="N1710"/>
  <c r="O1710"/>
  <c r="P1710"/>
  <c r="J1645"/>
  <c r="J1638" s="1"/>
  <c r="K1645"/>
  <c r="K1638" s="1"/>
  <c r="J1643"/>
  <c r="J1636" s="1"/>
  <c r="K1643"/>
  <c r="K1636" s="1"/>
  <c r="L1643"/>
  <c r="L1636" s="1"/>
  <c r="I1645"/>
  <c r="I1638" s="1"/>
  <c r="I1643"/>
  <c r="I1636" s="1"/>
  <c r="I1748" l="1"/>
  <c r="I1297" s="1"/>
  <c r="L1748"/>
  <c r="L1297" s="1"/>
  <c r="L1289" s="1"/>
  <c r="J1748"/>
  <c r="J1297" s="1"/>
  <c r="N1757"/>
  <c r="O1762"/>
  <c r="P1789"/>
  <c r="P1791"/>
  <c r="P1958"/>
  <c r="O1724"/>
  <c r="K1748"/>
  <c r="K1297" s="1"/>
  <c r="O1789"/>
  <c r="N1951"/>
  <c r="N1958"/>
  <c r="P1956"/>
  <c r="M1750"/>
  <c r="K1750"/>
  <c r="K1299" s="1"/>
  <c r="N1755"/>
  <c r="I1750"/>
  <c r="I1299" s="1"/>
  <c r="L1750"/>
  <c r="J1750"/>
  <c r="J1299" s="1"/>
  <c r="N1789"/>
  <c r="N1791"/>
  <c r="O1791"/>
  <c r="I1909"/>
  <c r="I1812" s="1"/>
  <c r="P1949"/>
  <c r="O1949"/>
  <c r="P1951"/>
  <c r="O1951"/>
  <c r="O1956"/>
  <c r="P1724"/>
  <c r="P1726"/>
  <c r="I34"/>
  <c r="N1306"/>
  <c r="N1798"/>
  <c r="O1798"/>
  <c r="P1798"/>
  <c r="N1726"/>
  <c r="O1755"/>
  <c r="O1757"/>
  <c r="P1764"/>
  <c r="N1764"/>
  <c r="P1762"/>
  <c r="N1762"/>
  <c r="M1748"/>
  <c r="P1755"/>
  <c r="P1757"/>
  <c r="O1764"/>
  <c r="O1805"/>
  <c r="N1956"/>
  <c r="O1958"/>
  <c r="O1726"/>
  <c r="N1725"/>
  <c r="P1805"/>
  <c r="N1805"/>
  <c r="P1636"/>
  <c r="N621"/>
  <c r="O621"/>
  <c r="P621"/>
  <c r="N622"/>
  <c r="O622"/>
  <c r="P622"/>
  <c r="N624"/>
  <c r="O624"/>
  <c r="N626"/>
  <c r="O626"/>
  <c r="N628"/>
  <c r="O628"/>
  <c r="P628"/>
  <c r="N629"/>
  <c r="O629"/>
  <c r="P629"/>
  <c r="N633"/>
  <c r="O633"/>
  <c r="P633"/>
  <c r="J632"/>
  <c r="K632"/>
  <c r="J634"/>
  <c r="K634"/>
  <c r="L634"/>
  <c r="M634"/>
  <c r="I634"/>
  <c r="I632"/>
  <c r="J627"/>
  <c r="K627"/>
  <c r="M627"/>
  <c r="I627"/>
  <c r="J625"/>
  <c r="K625"/>
  <c r="M625"/>
  <c r="O625" s="1"/>
  <c r="I625"/>
  <c r="J620"/>
  <c r="J613" s="1"/>
  <c r="K620"/>
  <c r="K613" s="1"/>
  <c r="I620"/>
  <c r="J618"/>
  <c r="K618"/>
  <c r="I618"/>
  <c r="I611" s="1"/>
  <c r="J612"/>
  <c r="K612"/>
  <c r="P1297" l="1"/>
  <c r="I1291"/>
  <c r="J611"/>
  <c r="I613"/>
  <c r="P634"/>
  <c r="O634"/>
  <c r="N634"/>
  <c r="N625"/>
  <c r="O627"/>
  <c r="N627"/>
  <c r="K611"/>
  <c r="I582"/>
  <c r="J606"/>
  <c r="K606"/>
  <c r="J604"/>
  <c r="K604"/>
  <c r="I606"/>
  <c r="I604"/>
  <c r="J599"/>
  <c r="K599"/>
  <c r="L599"/>
  <c r="M599"/>
  <c r="I599"/>
  <c r="J597"/>
  <c r="K597"/>
  <c r="L597"/>
  <c r="M597"/>
  <c r="I597"/>
  <c r="I584"/>
  <c r="J592"/>
  <c r="K592"/>
  <c r="J590"/>
  <c r="K590"/>
  <c r="L590"/>
  <c r="M590"/>
  <c r="I592"/>
  <c r="I590"/>
  <c r="M1233"/>
  <c r="L1233"/>
  <c r="J585" l="1"/>
  <c r="J301" s="1"/>
  <c r="O599"/>
  <c r="P599"/>
  <c r="I583"/>
  <c r="I299" s="1"/>
  <c r="K583"/>
  <c r="K299" s="1"/>
  <c r="O597"/>
  <c r="P597"/>
  <c r="I585"/>
  <c r="I301" s="1"/>
  <c r="J583"/>
  <c r="J299" s="1"/>
  <c r="P590"/>
  <c r="N590"/>
  <c r="N597"/>
  <c r="N599"/>
  <c r="O590"/>
  <c r="K585"/>
  <c r="J948"/>
  <c r="M1741"/>
  <c r="L1741"/>
  <c r="K1741"/>
  <c r="J1741"/>
  <c r="I1741"/>
  <c r="K1485"/>
  <c r="K1445"/>
  <c r="J1445"/>
  <c r="J1315"/>
  <c r="J15" l="1"/>
  <c r="K15"/>
  <c r="K301"/>
  <c r="L1153"/>
  <c r="M1153"/>
  <c r="M1202"/>
  <c r="L1202"/>
  <c r="K1202"/>
  <c r="J1202"/>
  <c r="I1202"/>
  <c r="K2009" l="1"/>
  <c r="K2039"/>
  <c r="K2029"/>
  <c r="K2014"/>
  <c r="K2024"/>
  <c r="J2024"/>
  <c r="J2009"/>
  <c r="I2009"/>
  <c r="I2024"/>
  <c r="I2019" l="1"/>
  <c r="J2014"/>
  <c r="I2014"/>
  <c r="K2004"/>
  <c r="I2029"/>
  <c r="L1699" l="1"/>
  <c r="M1699"/>
  <c r="L1435" l="1"/>
  <c r="K1435"/>
  <c r="J1455"/>
  <c r="J1435" l="1"/>
  <c r="I1831" l="1"/>
  <c r="L1816"/>
  <c r="L1815" s="1"/>
  <c r="M2034"/>
  <c r="M2029"/>
  <c r="M2024"/>
  <c r="M2019"/>
  <c r="M2014"/>
  <c r="M2009"/>
  <c r="M2004"/>
  <c r="M1999"/>
  <c r="M1989"/>
  <c r="M2049"/>
  <c r="L1263"/>
  <c r="M1263"/>
  <c r="L1262"/>
  <c r="M1262"/>
  <c r="L1228"/>
  <c r="L1227" s="1"/>
  <c r="M1228"/>
  <c r="M1227" s="1"/>
  <c r="L1113"/>
  <c r="L1112" s="1"/>
  <c r="M1113"/>
  <c r="M1112" s="1"/>
  <c r="L1093"/>
  <c r="L1092" s="1"/>
  <c r="M1093"/>
  <c r="M1092" s="1"/>
  <c r="L983"/>
  <c r="L982" s="1"/>
  <c r="M983"/>
  <c r="M982" s="1"/>
  <c r="L798"/>
  <c r="L797" s="1"/>
  <c r="M798"/>
  <c r="M797" s="1"/>
  <c r="L778"/>
  <c r="L777" s="1"/>
  <c r="M778"/>
  <c r="M777" s="1"/>
  <c r="L718"/>
  <c r="L717" s="1"/>
  <c r="M718"/>
  <c r="M717" s="1"/>
  <c r="L683"/>
  <c r="L682" s="1"/>
  <c r="M683"/>
  <c r="M682" s="1"/>
  <c r="K688"/>
  <c r="K648"/>
  <c r="K647" s="1"/>
  <c r="L648"/>
  <c r="L647" s="1"/>
  <c r="M648"/>
  <c r="M647" s="1"/>
  <c r="M643"/>
  <c r="L631"/>
  <c r="K630"/>
  <c r="J630"/>
  <c r="L626"/>
  <c r="L624"/>
  <c r="M623"/>
  <c r="K623"/>
  <c r="J623"/>
  <c r="L619"/>
  <c r="L617"/>
  <c r="K616"/>
  <c r="J616"/>
  <c r="K615"/>
  <c r="K303" s="1"/>
  <c r="J615"/>
  <c r="J303" s="1"/>
  <c r="K614"/>
  <c r="K302" s="1"/>
  <c r="J614"/>
  <c r="J302" s="1"/>
  <c r="K610"/>
  <c r="J610"/>
  <c r="M605"/>
  <c r="L605"/>
  <c r="M603"/>
  <c r="M604" s="1"/>
  <c r="L603"/>
  <c r="L604" s="1"/>
  <c r="M602"/>
  <c r="L602"/>
  <c r="K602"/>
  <c r="J602"/>
  <c r="M595"/>
  <c r="L595"/>
  <c r="K595"/>
  <c r="J595"/>
  <c r="L591"/>
  <c r="K588"/>
  <c r="J588"/>
  <c r="M516"/>
  <c r="L516"/>
  <c r="K516"/>
  <c r="J516"/>
  <c r="M511"/>
  <c r="L511"/>
  <c r="K511"/>
  <c r="J511"/>
  <c r="M506"/>
  <c r="L506"/>
  <c r="K506"/>
  <c r="J506"/>
  <c r="M501"/>
  <c r="L501"/>
  <c r="K501"/>
  <c r="J501"/>
  <c r="M496"/>
  <c r="L496"/>
  <c r="K496"/>
  <c r="J496"/>
  <c r="M491"/>
  <c r="L491"/>
  <c r="K491"/>
  <c r="J491"/>
  <c r="M486"/>
  <c r="L486"/>
  <c r="K486"/>
  <c r="J486"/>
  <c r="M481"/>
  <c r="L481"/>
  <c r="K481"/>
  <c r="J481"/>
  <c r="M476"/>
  <c r="L476"/>
  <c r="K476"/>
  <c r="J476"/>
  <c r="K472"/>
  <c r="K471" s="1"/>
  <c r="J472"/>
  <c r="J471" s="1"/>
  <c r="M471"/>
  <c r="L471"/>
  <c r="K466"/>
  <c r="J466"/>
  <c r="K461"/>
  <c r="J461"/>
  <c r="K456"/>
  <c r="J456"/>
  <c r="K451"/>
  <c r="J451"/>
  <c r="K446"/>
  <c r="J446"/>
  <c r="K441"/>
  <c r="J441"/>
  <c r="K436"/>
  <c r="J436"/>
  <c r="K431"/>
  <c r="J431"/>
  <c r="M426"/>
  <c r="L426"/>
  <c r="K426"/>
  <c r="J426"/>
  <c r="M421"/>
  <c r="L421"/>
  <c r="K421"/>
  <c r="J421"/>
  <c r="M416"/>
  <c r="L416"/>
  <c r="K416"/>
  <c r="J416"/>
  <c r="M411"/>
  <c r="L411"/>
  <c r="K411"/>
  <c r="J411"/>
  <c r="K407"/>
  <c r="K406" s="1"/>
  <c r="M406"/>
  <c r="L406"/>
  <c r="J406"/>
  <c r="M402"/>
  <c r="M401" s="1"/>
  <c r="J402"/>
  <c r="J401" s="1"/>
  <c r="L401"/>
  <c r="K396"/>
  <c r="J396"/>
  <c r="K391"/>
  <c r="J391"/>
  <c r="K386"/>
  <c r="J386"/>
  <c r="K381"/>
  <c r="J381"/>
  <c r="K376"/>
  <c r="J376"/>
  <c r="K371"/>
  <c r="J371"/>
  <c r="K366"/>
  <c r="J366"/>
  <c r="K361"/>
  <c r="J361"/>
  <c r="K356"/>
  <c r="J356"/>
  <c r="K351"/>
  <c r="J351"/>
  <c r="M346"/>
  <c r="L346"/>
  <c r="K346"/>
  <c r="J346"/>
  <c r="M339"/>
  <c r="L339"/>
  <c r="K339"/>
  <c r="J339"/>
  <c r="M334"/>
  <c r="L334"/>
  <c r="K334"/>
  <c r="J334"/>
  <c r="M329"/>
  <c r="L329"/>
  <c r="K329"/>
  <c r="J329"/>
  <c r="M324"/>
  <c r="L324"/>
  <c r="K324"/>
  <c r="J324"/>
  <c r="M319"/>
  <c r="L319"/>
  <c r="K319"/>
  <c r="J319"/>
  <c r="M314"/>
  <c r="L314"/>
  <c r="K314"/>
  <c r="J314"/>
  <c r="K310"/>
  <c r="J310"/>
  <c r="J309" s="1"/>
  <c r="M309"/>
  <c r="L309"/>
  <c r="K309"/>
  <c r="M304"/>
  <c r="L304"/>
  <c r="K304"/>
  <c r="J304"/>
  <c r="M303"/>
  <c r="L303"/>
  <c r="M302"/>
  <c r="L302"/>
  <c r="M292"/>
  <c r="L292"/>
  <c r="K292"/>
  <c r="J292"/>
  <c r="M287"/>
  <c r="L287"/>
  <c r="K287"/>
  <c r="J287"/>
  <c r="K283"/>
  <c r="K282" s="1"/>
  <c r="M282"/>
  <c r="L282"/>
  <c r="J282"/>
  <c r="M277"/>
  <c r="L277"/>
  <c r="K277"/>
  <c r="J277"/>
  <c r="K272"/>
  <c r="J272"/>
  <c r="M267"/>
  <c r="L267"/>
  <c r="K267"/>
  <c r="J267"/>
  <c r="M262"/>
  <c r="L262"/>
  <c r="K262"/>
  <c r="J262"/>
  <c r="M257"/>
  <c r="L257"/>
  <c r="K257"/>
  <c r="J257"/>
  <c r="K256"/>
  <c r="J256"/>
  <c r="K255"/>
  <c r="J255"/>
  <c r="K254"/>
  <c r="J254"/>
  <c r="J253"/>
  <c r="M252"/>
  <c r="L252"/>
  <c r="M247"/>
  <c r="L247"/>
  <c r="K247"/>
  <c r="J247"/>
  <c r="M242"/>
  <c r="L242"/>
  <c r="K242"/>
  <c r="J242"/>
  <c r="M237"/>
  <c r="L237"/>
  <c r="K237"/>
  <c r="J237"/>
  <c r="M232"/>
  <c r="L232"/>
  <c r="K232"/>
  <c r="J232"/>
  <c r="M227"/>
  <c r="L227"/>
  <c r="K227"/>
  <c r="J227"/>
  <c r="M222"/>
  <c r="L222"/>
  <c r="K222"/>
  <c r="J222"/>
  <c r="M217"/>
  <c r="L217"/>
  <c r="K217"/>
  <c r="J217"/>
  <c r="M212"/>
  <c r="L212"/>
  <c r="K212"/>
  <c r="J212"/>
  <c r="M207"/>
  <c r="L207"/>
  <c r="K207"/>
  <c r="J207"/>
  <c r="M202"/>
  <c r="L202"/>
  <c r="K202"/>
  <c r="J202"/>
  <c r="M197"/>
  <c r="L197"/>
  <c r="K197"/>
  <c r="J197"/>
  <c r="M131"/>
  <c r="L131"/>
  <c r="K131"/>
  <c r="J131"/>
  <c r="M126"/>
  <c r="L126"/>
  <c r="K126"/>
  <c r="J126"/>
  <c r="M121"/>
  <c r="L121"/>
  <c r="K121"/>
  <c r="J121"/>
  <c r="M116"/>
  <c r="L116"/>
  <c r="K116"/>
  <c r="J116"/>
  <c r="M111"/>
  <c r="L111"/>
  <c r="K111"/>
  <c r="J111"/>
  <c r="K110"/>
  <c r="J110"/>
  <c r="K109"/>
  <c r="J109"/>
  <c r="K108"/>
  <c r="J108"/>
  <c r="K106"/>
  <c r="K105" s="1"/>
  <c r="J106"/>
  <c r="M105"/>
  <c r="L105"/>
  <c r="M98"/>
  <c r="L98"/>
  <c r="K98"/>
  <c r="J98"/>
  <c r="M91"/>
  <c r="L91"/>
  <c r="K91"/>
  <c r="J91"/>
  <c r="M84"/>
  <c r="L84"/>
  <c r="K84"/>
  <c r="J84"/>
  <c r="M77"/>
  <c r="L77"/>
  <c r="K77"/>
  <c r="J77"/>
  <c r="K76"/>
  <c r="J76"/>
  <c r="K75"/>
  <c r="J75"/>
  <c r="K74"/>
  <c r="J74"/>
  <c r="M73"/>
  <c r="M72" s="1"/>
  <c r="M48" s="1"/>
  <c r="K73"/>
  <c r="J73"/>
  <c r="L72"/>
  <c r="L48" s="1"/>
  <c r="M67"/>
  <c r="L67"/>
  <c r="K67"/>
  <c r="J67"/>
  <c r="M62"/>
  <c r="L62"/>
  <c r="K62"/>
  <c r="J62"/>
  <c r="K61"/>
  <c r="J61"/>
  <c r="K60"/>
  <c r="J60"/>
  <c r="K59"/>
  <c r="J59"/>
  <c r="K58"/>
  <c r="J58"/>
  <c r="M57"/>
  <c r="L57"/>
  <c r="K57"/>
  <c r="M52"/>
  <c r="L52"/>
  <c r="K52"/>
  <c r="J52"/>
  <c r="M51"/>
  <c r="L51"/>
  <c r="K51"/>
  <c r="J51"/>
  <c r="M50"/>
  <c r="L50"/>
  <c r="K50"/>
  <c r="J50"/>
  <c r="M49"/>
  <c r="L49"/>
  <c r="K49"/>
  <c r="J49"/>
  <c r="J57" l="1"/>
  <c r="L610"/>
  <c r="M591"/>
  <c r="P591"/>
  <c r="L592"/>
  <c r="N604"/>
  <c r="O604"/>
  <c r="M583"/>
  <c r="O605"/>
  <c r="M606"/>
  <c r="N605"/>
  <c r="M617"/>
  <c r="M618" s="1"/>
  <c r="L618"/>
  <c r="P626"/>
  <c r="L627"/>
  <c r="P627" s="1"/>
  <c r="P604"/>
  <c r="L583"/>
  <c r="L606"/>
  <c r="P606" s="1"/>
  <c r="P605"/>
  <c r="M619"/>
  <c r="L620"/>
  <c r="L612"/>
  <c r="L609" s="1"/>
  <c r="P624"/>
  <c r="L625"/>
  <c r="P625" s="1"/>
  <c r="M631"/>
  <c r="M630" s="1"/>
  <c r="P631"/>
  <c r="L632"/>
  <c r="P632" s="1"/>
  <c r="O623"/>
  <c r="K72"/>
  <c r="J105"/>
  <c r="J252"/>
  <c r="L623"/>
  <c r="P623" s="1"/>
  <c r="M47"/>
  <c r="J609"/>
  <c r="L47"/>
  <c r="K402"/>
  <c r="K401" s="1"/>
  <c r="L616"/>
  <c r="K609"/>
  <c r="L630"/>
  <c r="P630" s="1"/>
  <c r="L588"/>
  <c r="J72"/>
  <c r="J48" s="1"/>
  <c r="J47" s="1"/>
  <c r="K253"/>
  <c r="M610" l="1"/>
  <c r="M616"/>
  <c r="O630"/>
  <c r="O631"/>
  <c r="M632"/>
  <c r="N631"/>
  <c r="P620"/>
  <c r="L613"/>
  <c r="P583"/>
  <c r="L585"/>
  <c r="P592"/>
  <c r="M588"/>
  <c r="M592"/>
  <c r="N591"/>
  <c r="O591"/>
  <c r="L611"/>
  <c r="L299" s="1"/>
  <c r="M620"/>
  <c r="M612"/>
  <c r="N606"/>
  <c r="O606"/>
  <c r="N583"/>
  <c r="O583"/>
  <c r="M611"/>
  <c r="M299" s="1"/>
  <c r="K252"/>
  <c r="K48"/>
  <c r="K47" s="1"/>
  <c r="M609" l="1"/>
  <c r="P299"/>
  <c r="L15"/>
  <c r="O299"/>
  <c r="N299"/>
  <c r="N592"/>
  <c r="M585"/>
  <c r="O592"/>
  <c r="N620"/>
  <c r="M613"/>
  <c r="O620"/>
  <c r="L301"/>
  <c r="P585"/>
  <c r="N632"/>
  <c r="O632"/>
  <c r="J1595"/>
  <c r="M1629"/>
  <c r="M1595" s="1"/>
  <c r="L1629"/>
  <c r="L1595" s="1"/>
  <c r="I1629"/>
  <c r="I1595" s="1"/>
  <c r="L1644"/>
  <c r="L1645" s="1"/>
  <c r="L1638" s="1"/>
  <c r="L1299" s="1"/>
  <c r="L1291" s="1"/>
  <c r="P23" l="1"/>
  <c r="P15"/>
  <c r="P301"/>
  <c r="P1299"/>
  <c r="P1638"/>
  <c r="N585"/>
  <c r="M301"/>
  <c r="O585"/>
  <c r="I1310"/>
  <c r="K1310"/>
  <c r="L1310"/>
  <c r="P25" l="1"/>
  <c r="N301"/>
  <c r="O301"/>
  <c r="L2099"/>
  <c r="L2054" s="1"/>
  <c r="M2099"/>
  <c r="M2054" s="1"/>
  <c r="L2100"/>
  <c r="L2055" s="1"/>
  <c r="M2100"/>
  <c r="M2055" s="1"/>
  <c r="L2058"/>
  <c r="M2058"/>
  <c r="I2059"/>
  <c r="N2059" s="1"/>
  <c r="J2059"/>
  <c r="O2059" s="1"/>
  <c r="K2059"/>
  <c r="P2059" s="1"/>
  <c r="I2060"/>
  <c r="N2060" s="1"/>
  <c r="J2060"/>
  <c r="O2060" s="1"/>
  <c r="K2060"/>
  <c r="P2060" s="1"/>
  <c r="I2061"/>
  <c r="J2061"/>
  <c r="K2061"/>
  <c r="I2062"/>
  <c r="J2062"/>
  <c r="K2062"/>
  <c r="I2063"/>
  <c r="J2063"/>
  <c r="K2063"/>
  <c r="L2063"/>
  <c r="M2063"/>
  <c r="N2064"/>
  <c r="O2064"/>
  <c r="P2064"/>
  <c r="N2065"/>
  <c r="O2065"/>
  <c r="P2065"/>
  <c r="I2068"/>
  <c r="J2068"/>
  <c r="K2068"/>
  <c r="L2068"/>
  <c r="M2068"/>
  <c r="I2073"/>
  <c r="J2073"/>
  <c r="K2073"/>
  <c r="L2073"/>
  <c r="M2073"/>
  <c r="I2078"/>
  <c r="J2078"/>
  <c r="K2078"/>
  <c r="L2078"/>
  <c r="M2078"/>
  <c r="I2083"/>
  <c r="J2083"/>
  <c r="K2083"/>
  <c r="L2083"/>
  <c r="M2083"/>
  <c r="I2088"/>
  <c r="J2088"/>
  <c r="K2088"/>
  <c r="L2088"/>
  <c r="M2088"/>
  <c r="I2093"/>
  <c r="J2093"/>
  <c r="K2093"/>
  <c r="L2093"/>
  <c r="M2093"/>
  <c r="I2099"/>
  <c r="J2099"/>
  <c r="K2099"/>
  <c r="I2100"/>
  <c r="J2100"/>
  <c r="K2100"/>
  <c r="I2101"/>
  <c r="J2101"/>
  <c r="K2101"/>
  <c r="I2102"/>
  <c r="J2102"/>
  <c r="K2102"/>
  <c r="I2103"/>
  <c r="J2103"/>
  <c r="K2103"/>
  <c r="L2103"/>
  <c r="M2103"/>
  <c r="N2103" s="1"/>
  <c r="N2104"/>
  <c r="O2104"/>
  <c r="P2104"/>
  <c r="N2105"/>
  <c r="O2105"/>
  <c r="P2105"/>
  <c r="I2108"/>
  <c r="J2108"/>
  <c r="K2108"/>
  <c r="L2108"/>
  <c r="M2108"/>
  <c r="N2108" s="1"/>
  <c r="N2109"/>
  <c r="O2109"/>
  <c r="P2109"/>
  <c r="N2110"/>
  <c r="O2110"/>
  <c r="P2110"/>
  <c r="I2113"/>
  <c r="J2113"/>
  <c r="K2113"/>
  <c r="L2113"/>
  <c r="M2113"/>
  <c r="N2114"/>
  <c r="O2114"/>
  <c r="P2114"/>
  <c r="N2115"/>
  <c r="O2115"/>
  <c r="P2115"/>
  <c r="I2118"/>
  <c r="J2118"/>
  <c r="K2118"/>
  <c r="L2118"/>
  <c r="M2118"/>
  <c r="N2118" s="1"/>
  <c r="N2119"/>
  <c r="O2119"/>
  <c r="P2119"/>
  <c r="N2120"/>
  <c r="O2120"/>
  <c r="P2120"/>
  <c r="I2123"/>
  <c r="J2123"/>
  <c r="K2123"/>
  <c r="L2123"/>
  <c r="M2123"/>
  <c r="N2123" s="1"/>
  <c r="N2124"/>
  <c r="O2124"/>
  <c r="P2124"/>
  <c r="N2125"/>
  <c r="O2125"/>
  <c r="P2125"/>
  <c r="I2128"/>
  <c r="J2128"/>
  <c r="K2128"/>
  <c r="L2128"/>
  <c r="M2128"/>
  <c r="N2128" s="1"/>
  <c r="N2129"/>
  <c r="O2129"/>
  <c r="P2129"/>
  <c r="N2130"/>
  <c r="O2130"/>
  <c r="P2130"/>
  <c r="I2133"/>
  <c r="J2133"/>
  <c r="K2133"/>
  <c r="L2133"/>
  <c r="M2133"/>
  <c r="N2133" s="1"/>
  <c r="N2134"/>
  <c r="O2134"/>
  <c r="P2134"/>
  <c r="N2135"/>
  <c r="O2135"/>
  <c r="P2135"/>
  <c r="L2138"/>
  <c r="M2138"/>
  <c r="I2139"/>
  <c r="N2139" s="1"/>
  <c r="J2139"/>
  <c r="O2139" s="1"/>
  <c r="K2139"/>
  <c r="P2139" s="1"/>
  <c r="I2140"/>
  <c r="N2140" s="1"/>
  <c r="J2140"/>
  <c r="O2140" s="1"/>
  <c r="K2140"/>
  <c r="P2140" s="1"/>
  <c r="I2141"/>
  <c r="J2141"/>
  <c r="K2141"/>
  <c r="I2142"/>
  <c r="J2142"/>
  <c r="K2142"/>
  <c r="I2143"/>
  <c r="J2143"/>
  <c r="K2143"/>
  <c r="L2143"/>
  <c r="M2143"/>
  <c r="N2143" s="1"/>
  <c r="N2144"/>
  <c r="O2144"/>
  <c r="P2144"/>
  <c r="N2145"/>
  <c r="O2145"/>
  <c r="P2145"/>
  <c r="I2148"/>
  <c r="J2148"/>
  <c r="K2148"/>
  <c r="L2148"/>
  <c r="M2148"/>
  <c r="N2148" s="1"/>
  <c r="N2149"/>
  <c r="O2149"/>
  <c r="P2149"/>
  <c r="N2150"/>
  <c r="O2150"/>
  <c r="P2150"/>
  <c r="N2063" l="1"/>
  <c r="P2099"/>
  <c r="P2103"/>
  <c r="N2099"/>
  <c r="P2113"/>
  <c r="P2118"/>
  <c r="P2108"/>
  <c r="P2100"/>
  <c r="L2098"/>
  <c r="P2128"/>
  <c r="M2098"/>
  <c r="P2143"/>
  <c r="O2123"/>
  <c r="P2123"/>
  <c r="O2103"/>
  <c r="P2063"/>
  <c r="O2108"/>
  <c r="J2055"/>
  <c r="P2148"/>
  <c r="O2133"/>
  <c r="P2133"/>
  <c r="K2055"/>
  <c r="P2055" s="1"/>
  <c r="I2055"/>
  <c r="N2055" s="1"/>
  <c r="K2098"/>
  <c r="I2098"/>
  <c r="N2098" s="1"/>
  <c r="K2054"/>
  <c r="P2054" s="1"/>
  <c r="K2058"/>
  <c r="P2058" s="1"/>
  <c r="I2058"/>
  <c r="N2058" s="1"/>
  <c r="O2148"/>
  <c r="O2143"/>
  <c r="J2138"/>
  <c r="O2138" s="1"/>
  <c r="O2128"/>
  <c r="O2113"/>
  <c r="J2098"/>
  <c r="I2054"/>
  <c r="I2053" s="1"/>
  <c r="O2063"/>
  <c r="O2100"/>
  <c r="O2099"/>
  <c r="N2113"/>
  <c r="O2118"/>
  <c r="N2100"/>
  <c r="O2055"/>
  <c r="M2053"/>
  <c r="J2058"/>
  <c r="O2058" s="1"/>
  <c r="J2054"/>
  <c r="O2054" s="1"/>
  <c r="L2053"/>
  <c r="K2138"/>
  <c r="P2138" s="1"/>
  <c r="I2138"/>
  <c r="N2138" s="1"/>
  <c r="K2053" l="1"/>
  <c r="P2053" s="1"/>
  <c r="P2098"/>
  <c r="O2098"/>
  <c r="N2054"/>
  <c r="J2053"/>
  <c r="O2053" s="1"/>
  <c r="N2053"/>
  <c r="I1948"/>
  <c r="M1156"/>
  <c r="L1156"/>
  <c r="M948"/>
  <c r="I73"/>
  <c r="I1906" l="1"/>
  <c r="I1949"/>
  <c r="M2153"/>
  <c r="L2153"/>
  <c r="K2153"/>
  <c r="J2153"/>
  <c r="I2153"/>
  <c r="P2049"/>
  <c r="O2049"/>
  <c r="N2049"/>
  <c r="M2048"/>
  <c r="L2048"/>
  <c r="K2048"/>
  <c r="J2048"/>
  <c r="I2048"/>
  <c r="P2044"/>
  <c r="O2044"/>
  <c r="N2044"/>
  <c r="M2043"/>
  <c r="L2043"/>
  <c r="K2043"/>
  <c r="J2043"/>
  <c r="I2043"/>
  <c r="P2039"/>
  <c r="O2039"/>
  <c r="N2039"/>
  <c r="M2038"/>
  <c r="L2038"/>
  <c r="K2038"/>
  <c r="J2038"/>
  <c r="I2038"/>
  <c r="P2034"/>
  <c r="O2034"/>
  <c r="N2034"/>
  <c r="K2033"/>
  <c r="J2033"/>
  <c r="O2033" s="1"/>
  <c r="I2033"/>
  <c r="N2033" s="1"/>
  <c r="P2029"/>
  <c r="O2029"/>
  <c r="N2029"/>
  <c r="M2028"/>
  <c r="L2028"/>
  <c r="K2028"/>
  <c r="J2028"/>
  <c r="I2028"/>
  <c r="N2028" s="1"/>
  <c r="P2024"/>
  <c r="O2024"/>
  <c r="N2024"/>
  <c r="M2023"/>
  <c r="L2023"/>
  <c r="K2023"/>
  <c r="J2023"/>
  <c r="I2023"/>
  <c r="P2019"/>
  <c r="O2019"/>
  <c r="N2019"/>
  <c r="M2018"/>
  <c r="L2018"/>
  <c r="K2018"/>
  <c r="J2018"/>
  <c r="I2018"/>
  <c r="P2014"/>
  <c r="O2014"/>
  <c r="N2014"/>
  <c r="M2013"/>
  <c r="L2013"/>
  <c r="K2013"/>
  <c r="J2013"/>
  <c r="I2013"/>
  <c r="P2009"/>
  <c r="O2009"/>
  <c r="N2009"/>
  <c r="M2008"/>
  <c r="L2008"/>
  <c r="K2008"/>
  <c r="J2008"/>
  <c r="I2008"/>
  <c r="P2004"/>
  <c r="O2004"/>
  <c r="N2004"/>
  <c r="M2003"/>
  <c r="L2003"/>
  <c r="K2003"/>
  <c r="J2003"/>
  <c r="I2003"/>
  <c r="P1999"/>
  <c r="O1999"/>
  <c r="N1999"/>
  <c r="M1998"/>
  <c r="L1998"/>
  <c r="K1998"/>
  <c r="J1998"/>
  <c r="I1998"/>
  <c r="P1994"/>
  <c r="O1994"/>
  <c r="N1994"/>
  <c r="M1993"/>
  <c r="L1993"/>
  <c r="K1993"/>
  <c r="J1993"/>
  <c r="I1993"/>
  <c r="P1989"/>
  <c r="O1989"/>
  <c r="N1989"/>
  <c r="M1988"/>
  <c r="L1988"/>
  <c r="K1988"/>
  <c r="J1988"/>
  <c r="I1988"/>
  <c r="N1988" s="1"/>
  <c r="L1984"/>
  <c r="K1984"/>
  <c r="J1984"/>
  <c r="J1979" s="1"/>
  <c r="J1978" s="1"/>
  <c r="I1984"/>
  <c r="I1979" s="1"/>
  <c r="I1978" s="1"/>
  <c r="L1983"/>
  <c r="K1983"/>
  <c r="J1983"/>
  <c r="I1983"/>
  <c r="P1974"/>
  <c r="O1974"/>
  <c r="N1974"/>
  <c r="M1973"/>
  <c r="L1973"/>
  <c r="K1973"/>
  <c r="J1973"/>
  <c r="I1973"/>
  <c r="P1969"/>
  <c r="O1969"/>
  <c r="N1969"/>
  <c r="M1968"/>
  <c r="L1968"/>
  <c r="K1968"/>
  <c r="J1968"/>
  <c r="I1968"/>
  <c r="K1967"/>
  <c r="J1967"/>
  <c r="I1967"/>
  <c r="K1966"/>
  <c r="J1966"/>
  <c r="I1966"/>
  <c r="K1964"/>
  <c r="J1964"/>
  <c r="I1964"/>
  <c r="K1962"/>
  <c r="P1962" s="1"/>
  <c r="J1962"/>
  <c r="O1962" s="1"/>
  <c r="I1962"/>
  <c r="M1961"/>
  <c r="L1961"/>
  <c r="M1954"/>
  <c r="L1954"/>
  <c r="K1954"/>
  <c r="J1954"/>
  <c r="I1954"/>
  <c r="P1948"/>
  <c r="O1948"/>
  <c r="N1948"/>
  <c r="M1947"/>
  <c r="L1947"/>
  <c r="K1947"/>
  <c r="J1947"/>
  <c r="I1947"/>
  <c r="M1942"/>
  <c r="L1942"/>
  <c r="K1942"/>
  <c r="J1942"/>
  <c r="I1942"/>
  <c r="P1938"/>
  <c r="O1938"/>
  <c r="N1938"/>
  <c r="M1937"/>
  <c r="L1937"/>
  <c r="K1937"/>
  <c r="J1937"/>
  <c r="I1937"/>
  <c r="N1937" s="1"/>
  <c r="P1933"/>
  <c r="O1933"/>
  <c r="N1933"/>
  <c r="M1932"/>
  <c r="L1932"/>
  <c r="K1932"/>
  <c r="J1932"/>
  <c r="I1932"/>
  <c r="P1928"/>
  <c r="O1928"/>
  <c r="N1928"/>
  <c r="M1927"/>
  <c r="L1927"/>
  <c r="K1927"/>
  <c r="J1927"/>
  <c r="I1927"/>
  <c r="P1923"/>
  <c r="O1923"/>
  <c r="N1923"/>
  <c r="M1922"/>
  <c r="L1922"/>
  <c r="K1922"/>
  <c r="J1922"/>
  <c r="I1922"/>
  <c r="P1918"/>
  <c r="O1918"/>
  <c r="N1918"/>
  <c r="M1917"/>
  <c r="L1917"/>
  <c r="K1917"/>
  <c r="J1917"/>
  <c r="I1917"/>
  <c r="P1913"/>
  <c r="O1913"/>
  <c r="N1913"/>
  <c r="M1912"/>
  <c r="L1912"/>
  <c r="K1912"/>
  <c r="J1912"/>
  <c r="I1912"/>
  <c r="M1908"/>
  <c r="L1908"/>
  <c r="K1908"/>
  <c r="J1908"/>
  <c r="I1908"/>
  <c r="M1906"/>
  <c r="L1906"/>
  <c r="L1809" s="1"/>
  <c r="K1906"/>
  <c r="J1906"/>
  <c r="P1901"/>
  <c r="O1901"/>
  <c r="N1901"/>
  <c r="M1900"/>
  <c r="L1900"/>
  <c r="K1900"/>
  <c r="J1900"/>
  <c r="I1900"/>
  <c r="N1900" s="1"/>
  <c r="O1896"/>
  <c r="N1896"/>
  <c r="K1896"/>
  <c r="P1896" s="1"/>
  <c r="M1895"/>
  <c r="L1895"/>
  <c r="J1895"/>
  <c r="I1895"/>
  <c r="K1894"/>
  <c r="J1894"/>
  <c r="I1894"/>
  <c r="K1893"/>
  <c r="J1893"/>
  <c r="I1893"/>
  <c r="K1892"/>
  <c r="J1892"/>
  <c r="I1892"/>
  <c r="J1891"/>
  <c r="O1891" s="1"/>
  <c r="I1891"/>
  <c r="M1890"/>
  <c r="L1890"/>
  <c r="M1885"/>
  <c r="L1885"/>
  <c r="K1885"/>
  <c r="J1885"/>
  <c r="I1885"/>
  <c r="P1881"/>
  <c r="O1881"/>
  <c r="N1881"/>
  <c r="M1880"/>
  <c r="L1880"/>
  <c r="K1880"/>
  <c r="J1880"/>
  <c r="I1880"/>
  <c r="M1875"/>
  <c r="L1875"/>
  <c r="K1875"/>
  <c r="J1875"/>
  <c r="I1875"/>
  <c r="P1871"/>
  <c r="O1871"/>
  <c r="N1871"/>
  <c r="M1870"/>
  <c r="L1870"/>
  <c r="K1870"/>
  <c r="J1870"/>
  <c r="I1870"/>
  <c r="P1866"/>
  <c r="O1866"/>
  <c r="N1866"/>
  <c r="M1865"/>
  <c r="L1865"/>
  <c r="K1865"/>
  <c r="J1865"/>
  <c r="I1865"/>
  <c r="P1861"/>
  <c r="O1861"/>
  <c r="N1861"/>
  <c r="M1860"/>
  <c r="L1860"/>
  <c r="K1860"/>
  <c r="J1860"/>
  <c r="I1860"/>
  <c r="M1855"/>
  <c r="L1855"/>
  <c r="K1855"/>
  <c r="J1855"/>
  <c r="I1855"/>
  <c r="P1851"/>
  <c r="O1851"/>
  <c r="N1851"/>
  <c r="M1850"/>
  <c r="L1850"/>
  <c r="K1850"/>
  <c r="J1850"/>
  <c r="I1850"/>
  <c r="P1846"/>
  <c r="O1846"/>
  <c r="N1846"/>
  <c r="M1845"/>
  <c r="L1845"/>
  <c r="K1845"/>
  <c r="J1845"/>
  <c r="I1845"/>
  <c r="P1841"/>
  <c r="O1841"/>
  <c r="N1841"/>
  <c r="M1840"/>
  <c r="L1840"/>
  <c r="K1840"/>
  <c r="J1840"/>
  <c r="I1840"/>
  <c r="M1835"/>
  <c r="L1835"/>
  <c r="K1835"/>
  <c r="J1835"/>
  <c r="I1835"/>
  <c r="P1831"/>
  <c r="O1831"/>
  <c r="N1831"/>
  <c r="M1830"/>
  <c r="L1830"/>
  <c r="K1830"/>
  <c r="J1830"/>
  <c r="I1830"/>
  <c r="P1826"/>
  <c r="O1826"/>
  <c r="N1826"/>
  <c r="M1825"/>
  <c r="L1825"/>
  <c r="K1825"/>
  <c r="J1825"/>
  <c r="I1825"/>
  <c r="P1821"/>
  <c r="O1821"/>
  <c r="N1821"/>
  <c r="M1820"/>
  <c r="L1820"/>
  <c r="K1820"/>
  <c r="J1820"/>
  <c r="I1820"/>
  <c r="K1819"/>
  <c r="J1819"/>
  <c r="I1819"/>
  <c r="K1818"/>
  <c r="J1818"/>
  <c r="I1818"/>
  <c r="K1817"/>
  <c r="J1817"/>
  <c r="I1817"/>
  <c r="K1816"/>
  <c r="P1816" s="1"/>
  <c r="J1816"/>
  <c r="O1816" s="1"/>
  <c r="I1816"/>
  <c r="M1815"/>
  <c r="M1814"/>
  <c r="L1814"/>
  <c r="M1813"/>
  <c r="L1813"/>
  <c r="P1804"/>
  <c r="O1804"/>
  <c r="N1804"/>
  <c r="M1801"/>
  <c r="L1801"/>
  <c r="K1801"/>
  <c r="J1801"/>
  <c r="I1801"/>
  <c r="K1800"/>
  <c r="J1800"/>
  <c r="I1800"/>
  <c r="M1799"/>
  <c r="L1799"/>
  <c r="K1799"/>
  <c r="J1799"/>
  <c r="I1799"/>
  <c r="M1797"/>
  <c r="L1797"/>
  <c r="K1797"/>
  <c r="J1797"/>
  <c r="I1797"/>
  <c r="M1795"/>
  <c r="L1795"/>
  <c r="K1795"/>
  <c r="J1795"/>
  <c r="I1795"/>
  <c r="P1788"/>
  <c r="O1788"/>
  <c r="N1788"/>
  <c r="M1787"/>
  <c r="L1787"/>
  <c r="K1787"/>
  <c r="J1787"/>
  <c r="I1787"/>
  <c r="M1782"/>
  <c r="L1782"/>
  <c r="K1782"/>
  <c r="J1782"/>
  <c r="I1782"/>
  <c r="M1777"/>
  <c r="L1777"/>
  <c r="K1777"/>
  <c r="J1777"/>
  <c r="I1777"/>
  <c r="M1772"/>
  <c r="L1772"/>
  <c r="K1772"/>
  <c r="J1772"/>
  <c r="I1772"/>
  <c r="M1767"/>
  <c r="L1767"/>
  <c r="K1767"/>
  <c r="J1767"/>
  <c r="I1767"/>
  <c r="P1761"/>
  <c r="O1761"/>
  <c r="N1761"/>
  <c r="M1760"/>
  <c r="L1760"/>
  <c r="K1760"/>
  <c r="J1760"/>
  <c r="I1760"/>
  <c r="P1756"/>
  <c r="O1756"/>
  <c r="N1756"/>
  <c r="P1754"/>
  <c r="O1754"/>
  <c r="N1754"/>
  <c r="M1753"/>
  <c r="L1753"/>
  <c r="K1753"/>
  <c r="J1753"/>
  <c r="I1753"/>
  <c r="K1752"/>
  <c r="J1752"/>
  <c r="I1752"/>
  <c r="M1751"/>
  <c r="L1751"/>
  <c r="K1751"/>
  <c r="J1751"/>
  <c r="I1751"/>
  <c r="K1749"/>
  <c r="J1749"/>
  <c r="I1749"/>
  <c r="M1747"/>
  <c r="L1747"/>
  <c r="K1747"/>
  <c r="J1747"/>
  <c r="I1747"/>
  <c r="M1736"/>
  <c r="L1736"/>
  <c r="K1736"/>
  <c r="J1736"/>
  <c r="I1736"/>
  <c r="P1732"/>
  <c r="O1732"/>
  <c r="N1732"/>
  <c r="P1730"/>
  <c r="O1730"/>
  <c r="N1730"/>
  <c r="M1729"/>
  <c r="L1729"/>
  <c r="K1729"/>
  <c r="J1729"/>
  <c r="I1729"/>
  <c r="K1725"/>
  <c r="J1725"/>
  <c r="K1723"/>
  <c r="J1723"/>
  <c r="I1723"/>
  <c r="M1722"/>
  <c r="L1722"/>
  <c r="P1718"/>
  <c r="O1718"/>
  <c r="N1718"/>
  <c r="M1715"/>
  <c r="L1715"/>
  <c r="K1715"/>
  <c r="J1715"/>
  <c r="I1715"/>
  <c r="I1711"/>
  <c r="K1709"/>
  <c r="P1709" s="1"/>
  <c r="J1709"/>
  <c r="O1709" s="1"/>
  <c r="I1709"/>
  <c r="N1709" s="1"/>
  <c r="M1708"/>
  <c r="L1708"/>
  <c r="P1704"/>
  <c r="O1704"/>
  <c r="N1704"/>
  <c r="M1703"/>
  <c r="L1703"/>
  <c r="K1703"/>
  <c r="J1703"/>
  <c r="I1703"/>
  <c r="N1703" s="1"/>
  <c r="K1700"/>
  <c r="J1700"/>
  <c r="I1700"/>
  <c r="K1699"/>
  <c r="P1699" s="1"/>
  <c r="J1699"/>
  <c r="O1699" s="1"/>
  <c r="I1699"/>
  <c r="N1699" s="1"/>
  <c r="M1698"/>
  <c r="L1698"/>
  <c r="P1694"/>
  <c r="O1694"/>
  <c r="N1694"/>
  <c r="M1693"/>
  <c r="L1693"/>
  <c r="K1693"/>
  <c r="J1693"/>
  <c r="I1693"/>
  <c r="N1693" s="1"/>
  <c r="K1690"/>
  <c r="K1305" s="1"/>
  <c r="K36" s="1"/>
  <c r="J1690"/>
  <c r="J1305" s="1"/>
  <c r="J36" s="1"/>
  <c r="I1690"/>
  <c r="I1305" s="1"/>
  <c r="I36" s="1"/>
  <c r="M1689"/>
  <c r="M1303" s="1"/>
  <c r="M35" s="1"/>
  <c r="L1689"/>
  <c r="L1303" s="1"/>
  <c r="L35" s="1"/>
  <c r="K1689"/>
  <c r="J1689"/>
  <c r="J1303" s="1"/>
  <c r="J35" s="1"/>
  <c r="M1683"/>
  <c r="L1683"/>
  <c r="K1683"/>
  <c r="J1683"/>
  <c r="I1683"/>
  <c r="K1680"/>
  <c r="J1680"/>
  <c r="I1680"/>
  <c r="K1679"/>
  <c r="J1679"/>
  <c r="I1679"/>
  <c r="M1678"/>
  <c r="L1678"/>
  <c r="M1673"/>
  <c r="L1673"/>
  <c r="K1673"/>
  <c r="J1673"/>
  <c r="I1673"/>
  <c r="K1670"/>
  <c r="J1670"/>
  <c r="I1670"/>
  <c r="K1669"/>
  <c r="J1669"/>
  <c r="I1669"/>
  <c r="M1668"/>
  <c r="L1668"/>
  <c r="M1663"/>
  <c r="L1663"/>
  <c r="K1663"/>
  <c r="J1663"/>
  <c r="I1663"/>
  <c r="K1660"/>
  <c r="J1660"/>
  <c r="I1660"/>
  <c r="K1659"/>
  <c r="J1659"/>
  <c r="I1659"/>
  <c r="M1658"/>
  <c r="L1658"/>
  <c r="M1653"/>
  <c r="L1653"/>
  <c r="K1653"/>
  <c r="J1653"/>
  <c r="I1653"/>
  <c r="K1652"/>
  <c r="J1652"/>
  <c r="I1652"/>
  <c r="K1651"/>
  <c r="J1651"/>
  <c r="I1651"/>
  <c r="K1650"/>
  <c r="J1650"/>
  <c r="I1650"/>
  <c r="K1649"/>
  <c r="J1649"/>
  <c r="I1649"/>
  <c r="M1648"/>
  <c r="L1648"/>
  <c r="P1644"/>
  <c r="M1644"/>
  <c r="P1642"/>
  <c r="M1642"/>
  <c r="L1641"/>
  <c r="K1641"/>
  <c r="J1641"/>
  <c r="I1641"/>
  <c r="L1637"/>
  <c r="K1637"/>
  <c r="J1637"/>
  <c r="I1637"/>
  <c r="L1635"/>
  <c r="K1635"/>
  <c r="J1635"/>
  <c r="J1634" s="1"/>
  <c r="I1635"/>
  <c r="I1634" s="1"/>
  <c r="L1634"/>
  <c r="M1624"/>
  <c r="L1624"/>
  <c r="K1624"/>
  <c r="J1624"/>
  <c r="I1624"/>
  <c r="M1619"/>
  <c r="L1619"/>
  <c r="K1619"/>
  <c r="J1619"/>
  <c r="I1619"/>
  <c r="M1614"/>
  <c r="L1614"/>
  <c r="K1614"/>
  <c r="J1614"/>
  <c r="I1614"/>
  <c r="P1610"/>
  <c r="O1610"/>
  <c r="N1610"/>
  <c r="M1609"/>
  <c r="L1609"/>
  <c r="K1609"/>
  <c r="J1609"/>
  <c r="I1609"/>
  <c r="N1609" s="1"/>
  <c r="O1605"/>
  <c r="N1605"/>
  <c r="K1605"/>
  <c r="P1605" s="1"/>
  <c r="M1604"/>
  <c r="L1604"/>
  <c r="J1604"/>
  <c r="I1604"/>
  <c r="O1600"/>
  <c r="N1600"/>
  <c r="K1600"/>
  <c r="M1599"/>
  <c r="L1599"/>
  <c r="J1599"/>
  <c r="I1599"/>
  <c r="N1595"/>
  <c r="O1595"/>
  <c r="M1594"/>
  <c r="L1594"/>
  <c r="J1594"/>
  <c r="I1594"/>
  <c r="M1589"/>
  <c r="L1589"/>
  <c r="K1589"/>
  <c r="J1589"/>
  <c r="I1589"/>
  <c r="P1585"/>
  <c r="O1585"/>
  <c r="N1585"/>
  <c r="M1584"/>
  <c r="L1584"/>
  <c r="K1584"/>
  <c r="J1584"/>
  <c r="I1584"/>
  <c r="N1584" s="1"/>
  <c r="M1579"/>
  <c r="L1579"/>
  <c r="K1579"/>
  <c r="J1579"/>
  <c r="I1579"/>
  <c r="P1575"/>
  <c r="O1575"/>
  <c r="N1575"/>
  <c r="M1574"/>
  <c r="L1574"/>
  <c r="K1574"/>
  <c r="J1574"/>
  <c r="I1574"/>
  <c r="N1574" s="1"/>
  <c r="M1569"/>
  <c r="L1569"/>
  <c r="K1569"/>
  <c r="J1569"/>
  <c r="I1569"/>
  <c r="M1564"/>
  <c r="L1564"/>
  <c r="K1564"/>
  <c r="J1564"/>
  <c r="I1564"/>
  <c r="P1560"/>
  <c r="O1560"/>
  <c r="N1560"/>
  <c r="M1559"/>
  <c r="L1559"/>
  <c r="K1559"/>
  <c r="J1559"/>
  <c r="I1559"/>
  <c r="P1555"/>
  <c r="O1555"/>
  <c r="N1555"/>
  <c r="M1554"/>
  <c r="L1554"/>
  <c r="K1554"/>
  <c r="J1554"/>
  <c r="I1554"/>
  <c r="N1554" s="1"/>
  <c r="M1549"/>
  <c r="L1549"/>
  <c r="K1549"/>
  <c r="J1549"/>
  <c r="I1549"/>
  <c r="P1545"/>
  <c r="O1545"/>
  <c r="N1545"/>
  <c r="M1544"/>
  <c r="L1544"/>
  <c r="K1544"/>
  <c r="J1544"/>
  <c r="I1544"/>
  <c r="P1540"/>
  <c r="O1540"/>
  <c r="N1540"/>
  <c r="M1539"/>
  <c r="L1539"/>
  <c r="K1539"/>
  <c r="J1539"/>
  <c r="I1539"/>
  <c r="P1535"/>
  <c r="O1535"/>
  <c r="N1535"/>
  <c r="M1534"/>
  <c r="L1534"/>
  <c r="K1534"/>
  <c r="J1534"/>
  <c r="I1534"/>
  <c r="P1530"/>
  <c r="O1530"/>
  <c r="N1530"/>
  <c r="M1529"/>
  <c r="L1529"/>
  <c r="K1529"/>
  <c r="J1529"/>
  <c r="I1529"/>
  <c r="M1524"/>
  <c r="L1524"/>
  <c r="K1524"/>
  <c r="J1524"/>
  <c r="I1524"/>
  <c r="M1519"/>
  <c r="L1519"/>
  <c r="K1519"/>
  <c r="J1519"/>
  <c r="I1519"/>
  <c r="M1514"/>
  <c r="L1514"/>
  <c r="K1514"/>
  <c r="J1514"/>
  <c r="I1514"/>
  <c r="M1509"/>
  <c r="L1509"/>
  <c r="K1509"/>
  <c r="J1509"/>
  <c r="I1509"/>
  <c r="P1505"/>
  <c r="O1505"/>
  <c r="N1505"/>
  <c r="M1504"/>
  <c r="L1504"/>
  <c r="K1504"/>
  <c r="J1504"/>
  <c r="I1504"/>
  <c r="M1499"/>
  <c r="L1499"/>
  <c r="K1499"/>
  <c r="J1499"/>
  <c r="I1499"/>
  <c r="M1494"/>
  <c r="L1494"/>
  <c r="K1494"/>
  <c r="J1494"/>
  <c r="I1494"/>
  <c r="P1490"/>
  <c r="O1490"/>
  <c r="N1490"/>
  <c r="M1489"/>
  <c r="L1489"/>
  <c r="K1489"/>
  <c r="J1489"/>
  <c r="I1489"/>
  <c r="O1485"/>
  <c r="N1485"/>
  <c r="P1485"/>
  <c r="M1484"/>
  <c r="L1484"/>
  <c r="K1484"/>
  <c r="J1484"/>
  <c r="I1484"/>
  <c r="M1479"/>
  <c r="L1479"/>
  <c r="K1479"/>
  <c r="J1479"/>
  <c r="I1479"/>
  <c r="P1475"/>
  <c r="O1475"/>
  <c r="N1475"/>
  <c r="M1474"/>
  <c r="L1474"/>
  <c r="K1474"/>
  <c r="J1474"/>
  <c r="I1474"/>
  <c r="P1470"/>
  <c r="O1470"/>
  <c r="N1470"/>
  <c r="M1469"/>
  <c r="L1469"/>
  <c r="K1469"/>
  <c r="J1469"/>
  <c r="I1469"/>
  <c r="P1465"/>
  <c r="O1465"/>
  <c r="N1465"/>
  <c r="M1464"/>
  <c r="L1464"/>
  <c r="K1464"/>
  <c r="J1464"/>
  <c r="I1464"/>
  <c r="P1460"/>
  <c r="O1460"/>
  <c r="N1460"/>
  <c r="M1459"/>
  <c r="L1459"/>
  <c r="K1459"/>
  <c r="J1459"/>
  <c r="I1459"/>
  <c r="P1455"/>
  <c r="O1455"/>
  <c r="N1455"/>
  <c r="M1454"/>
  <c r="L1454"/>
  <c r="K1454"/>
  <c r="J1454"/>
  <c r="I1454"/>
  <c r="M1449"/>
  <c r="L1449"/>
  <c r="K1449"/>
  <c r="J1449"/>
  <c r="I1449"/>
  <c r="P1445"/>
  <c r="O1445"/>
  <c r="N1445"/>
  <c r="M1444"/>
  <c r="L1444"/>
  <c r="K1444"/>
  <c r="J1444"/>
  <c r="I1444"/>
  <c r="M1439"/>
  <c r="L1439"/>
  <c r="K1439"/>
  <c r="J1439"/>
  <c r="I1439"/>
  <c r="M1438"/>
  <c r="L1438"/>
  <c r="K1438"/>
  <c r="J1438"/>
  <c r="I1438"/>
  <c r="M1437"/>
  <c r="L1437"/>
  <c r="K1437"/>
  <c r="J1437"/>
  <c r="I1437"/>
  <c r="M1436"/>
  <c r="L1436"/>
  <c r="K1436"/>
  <c r="J1436"/>
  <c r="I1436"/>
  <c r="P1435"/>
  <c r="I1435"/>
  <c r="N1435" s="1"/>
  <c r="K1429"/>
  <c r="J1429"/>
  <c r="I1429"/>
  <c r="M1424"/>
  <c r="L1424"/>
  <c r="K1424"/>
  <c r="J1424"/>
  <c r="I1424"/>
  <c r="M1419"/>
  <c r="L1419"/>
  <c r="K1419"/>
  <c r="J1419"/>
  <c r="I1419"/>
  <c r="P1415"/>
  <c r="O1415"/>
  <c r="N1415"/>
  <c r="M1414"/>
  <c r="L1414"/>
  <c r="K1414"/>
  <c r="J1414"/>
  <c r="I1414"/>
  <c r="M1409"/>
  <c r="L1409"/>
  <c r="K1409"/>
  <c r="J1409"/>
  <c r="I1409"/>
  <c r="M1405"/>
  <c r="L1405"/>
  <c r="K1405"/>
  <c r="J1405"/>
  <c r="M1404"/>
  <c r="L1404"/>
  <c r="K1404"/>
  <c r="J1404"/>
  <c r="I1404"/>
  <c r="N1404" s="1"/>
  <c r="M1399"/>
  <c r="L1399"/>
  <c r="K1399"/>
  <c r="J1399"/>
  <c r="I1399"/>
  <c r="K1395"/>
  <c r="K1394" s="1"/>
  <c r="J1395"/>
  <c r="I1395"/>
  <c r="I1394" s="1"/>
  <c r="M1394"/>
  <c r="L1394"/>
  <c r="J1394"/>
  <c r="M1389"/>
  <c r="L1389"/>
  <c r="K1389"/>
  <c r="J1389"/>
  <c r="I1389"/>
  <c r="M1384"/>
  <c r="L1384"/>
  <c r="K1384"/>
  <c r="J1384"/>
  <c r="I1384"/>
  <c r="M1379"/>
  <c r="L1379"/>
  <c r="K1379"/>
  <c r="J1379"/>
  <c r="I1379"/>
  <c r="O1375"/>
  <c r="N1375"/>
  <c r="K1375"/>
  <c r="P1375" s="1"/>
  <c r="M1374"/>
  <c r="L1374"/>
  <c r="J1374"/>
  <c r="I1374"/>
  <c r="O1370"/>
  <c r="N1370"/>
  <c r="K1370"/>
  <c r="P1370" s="1"/>
  <c r="M1369"/>
  <c r="L1369"/>
  <c r="J1369"/>
  <c r="I1369"/>
  <c r="M1366"/>
  <c r="L1366"/>
  <c r="K1366"/>
  <c r="J1366"/>
  <c r="I1366"/>
  <c r="M1365"/>
  <c r="L1365"/>
  <c r="J1365"/>
  <c r="J1364" s="1"/>
  <c r="I1365"/>
  <c r="K1359"/>
  <c r="J1359"/>
  <c r="I1359"/>
  <c r="K1354"/>
  <c r="J1354"/>
  <c r="I1354"/>
  <c r="K1349"/>
  <c r="J1349"/>
  <c r="I1349"/>
  <c r="K1344"/>
  <c r="J1344"/>
  <c r="I1344"/>
  <c r="M1339"/>
  <c r="L1339"/>
  <c r="K1339"/>
  <c r="J1339"/>
  <c r="I1339"/>
  <c r="P1335"/>
  <c r="O1335"/>
  <c r="N1335"/>
  <c r="M1334"/>
  <c r="L1334"/>
  <c r="K1334"/>
  <c r="J1334"/>
  <c r="I1334"/>
  <c r="N1334" s="1"/>
  <c r="M1329"/>
  <c r="L1329"/>
  <c r="K1329"/>
  <c r="J1329"/>
  <c r="I1329"/>
  <c r="P1325"/>
  <c r="O1325"/>
  <c r="N1325"/>
  <c r="K1324"/>
  <c r="P1324" s="1"/>
  <c r="J1324"/>
  <c r="O1324" s="1"/>
  <c r="I1324"/>
  <c r="N1324" s="1"/>
  <c r="K1319"/>
  <c r="J1319"/>
  <c r="I1319"/>
  <c r="P1315"/>
  <c r="N1315"/>
  <c r="M1314"/>
  <c r="L1314"/>
  <c r="K1314"/>
  <c r="J1314"/>
  <c r="I1314"/>
  <c r="M1313"/>
  <c r="L1313"/>
  <c r="K1313"/>
  <c r="J1313"/>
  <c r="I1313"/>
  <c r="M1312"/>
  <c r="L1312"/>
  <c r="K1312"/>
  <c r="J1312"/>
  <c r="I1312"/>
  <c r="M1311"/>
  <c r="L1311"/>
  <c r="K1311"/>
  <c r="J1311"/>
  <c r="I1311"/>
  <c r="M1310"/>
  <c r="N1310" s="1"/>
  <c r="P1310"/>
  <c r="M1305"/>
  <c r="L1305"/>
  <c r="L36" s="1"/>
  <c r="P1283"/>
  <c r="O1283"/>
  <c r="N1283"/>
  <c r="M1282"/>
  <c r="L1282"/>
  <c r="K1282"/>
  <c r="J1282"/>
  <c r="I1282"/>
  <c r="K1277"/>
  <c r="J1277"/>
  <c r="I1277"/>
  <c r="O1273"/>
  <c r="N1273"/>
  <c r="K1273"/>
  <c r="P1273" s="1"/>
  <c r="M1272"/>
  <c r="L1272"/>
  <c r="J1272"/>
  <c r="I1272"/>
  <c r="O1268"/>
  <c r="N1268"/>
  <c r="K1268"/>
  <c r="P1268" s="1"/>
  <c r="M1267"/>
  <c r="L1267"/>
  <c r="J1267"/>
  <c r="I1267"/>
  <c r="J1263"/>
  <c r="O1263" s="1"/>
  <c r="I1263"/>
  <c r="N1263" s="1"/>
  <c r="J1262"/>
  <c r="O1262" s="1"/>
  <c r="P1258"/>
  <c r="O1258"/>
  <c r="N1258"/>
  <c r="M1257"/>
  <c r="L1257"/>
  <c r="K1257"/>
  <c r="J1257"/>
  <c r="I1257"/>
  <c r="P1253"/>
  <c r="O1253"/>
  <c r="N1253"/>
  <c r="M1252"/>
  <c r="L1252"/>
  <c r="K1252"/>
  <c r="J1252"/>
  <c r="I1252"/>
  <c r="P1248"/>
  <c r="O1248"/>
  <c r="N1248"/>
  <c r="M1247"/>
  <c r="L1247"/>
  <c r="K1247"/>
  <c r="J1247"/>
  <c r="I1247"/>
  <c r="N1247" s="1"/>
  <c r="P1243"/>
  <c r="O1243"/>
  <c r="N1243"/>
  <c r="M1242"/>
  <c r="L1242"/>
  <c r="K1242"/>
  <c r="J1242"/>
  <c r="I1242"/>
  <c r="P1238"/>
  <c r="O1238"/>
  <c r="N1238"/>
  <c r="M1237"/>
  <c r="L1237"/>
  <c r="K1237"/>
  <c r="J1237"/>
  <c r="I1237"/>
  <c r="P1233"/>
  <c r="O1233"/>
  <c r="N1233"/>
  <c r="M1232"/>
  <c r="L1232"/>
  <c r="K1232"/>
  <c r="J1232"/>
  <c r="I1232"/>
  <c r="K1228"/>
  <c r="P1228" s="1"/>
  <c r="J1228"/>
  <c r="O1228" s="1"/>
  <c r="I1228"/>
  <c r="N1228" s="1"/>
  <c r="M1222"/>
  <c r="L1222"/>
  <c r="K1222"/>
  <c r="J1222"/>
  <c r="I1222"/>
  <c r="M1221"/>
  <c r="L1221"/>
  <c r="K1221"/>
  <c r="J1221"/>
  <c r="I1221"/>
  <c r="M1220"/>
  <c r="L1220"/>
  <c r="K1220"/>
  <c r="J1220"/>
  <c r="I1220"/>
  <c r="M1219"/>
  <c r="L1219"/>
  <c r="K1219"/>
  <c r="J1219"/>
  <c r="I1219"/>
  <c r="M1218"/>
  <c r="L1218"/>
  <c r="P1215"/>
  <c r="O1215"/>
  <c r="N1215"/>
  <c r="P1213"/>
  <c r="O1213"/>
  <c r="N1213"/>
  <c r="M1212"/>
  <c r="L1212"/>
  <c r="K1212"/>
  <c r="J1212"/>
  <c r="I1212"/>
  <c r="K1211"/>
  <c r="K32" s="1"/>
  <c r="J1211"/>
  <c r="J32" s="1"/>
  <c r="I1211"/>
  <c r="I32" s="1"/>
  <c r="M1210"/>
  <c r="M31" s="1"/>
  <c r="L1210"/>
  <c r="L31" s="1"/>
  <c r="K1210"/>
  <c r="K31" s="1"/>
  <c r="J1210"/>
  <c r="J31" s="1"/>
  <c r="I1210"/>
  <c r="I31" s="1"/>
  <c r="M1209"/>
  <c r="M30" s="1"/>
  <c r="L1209"/>
  <c r="L30" s="1"/>
  <c r="K1209"/>
  <c r="K30" s="1"/>
  <c r="J1209"/>
  <c r="J30" s="1"/>
  <c r="I1209"/>
  <c r="I30" s="1"/>
  <c r="M1208"/>
  <c r="M29" s="1"/>
  <c r="L1208"/>
  <c r="L29" s="1"/>
  <c r="K1208"/>
  <c r="K29" s="1"/>
  <c r="J1208"/>
  <c r="J29" s="1"/>
  <c r="I1208"/>
  <c r="I29" s="1"/>
  <c r="M1197"/>
  <c r="L1197"/>
  <c r="K1197"/>
  <c r="J1197"/>
  <c r="I1197"/>
  <c r="K1196"/>
  <c r="J1196"/>
  <c r="I1196"/>
  <c r="K1195"/>
  <c r="J1195"/>
  <c r="I1195"/>
  <c r="K1194"/>
  <c r="J1194"/>
  <c r="I1194"/>
  <c r="K1193"/>
  <c r="J1193"/>
  <c r="I1193"/>
  <c r="M1192"/>
  <c r="L1192"/>
  <c r="M1187"/>
  <c r="L1187"/>
  <c r="K1187"/>
  <c r="J1187"/>
  <c r="I1187"/>
  <c r="K1186"/>
  <c r="J1186"/>
  <c r="I1186"/>
  <c r="K1185"/>
  <c r="J1185"/>
  <c r="I1185"/>
  <c r="K1184"/>
  <c r="J1184"/>
  <c r="I1184"/>
  <c r="K1183"/>
  <c r="J1183"/>
  <c r="I1183"/>
  <c r="M1182"/>
  <c r="L1182"/>
  <c r="M1177"/>
  <c r="L1177"/>
  <c r="K1177"/>
  <c r="J1177"/>
  <c r="I1177"/>
  <c r="M1172"/>
  <c r="L1172"/>
  <c r="K1172"/>
  <c r="J1172"/>
  <c r="I1172"/>
  <c r="K1168"/>
  <c r="J1168"/>
  <c r="I1168"/>
  <c r="M1167"/>
  <c r="L1167"/>
  <c r="J1167"/>
  <c r="M1162"/>
  <c r="L1162"/>
  <c r="K1162"/>
  <c r="J1162"/>
  <c r="I1162"/>
  <c r="P1161"/>
  <c r="O1161"/>
  <c r="N1161"/>
  <c r="P1158"/>
  <c r="O1158"/>
  <c r="N1158"/>
  <c r="M1157"/>
  <c r="L1157"/>
  <c r="K1157"/>
  <c r="J1157"/>
  <c r="I1157"/>
  <c r="P1148"/>
  <c r="O1148"/>
  <c r="N1148"/>
  <c r="M1147"/>
  <c r="L1147"/>
  <c r="K1147"/>
  <c r="J1147"/>
  <c r="I1147"/>
  <c r="P1143"/>
  <c r="O1143"/>
  <c r="N1143"/>
  <c r="M1142"/>
  <c r="L1142"/>
  <c r="K1142"/>
  <c r="J1142"/>
  <c r="I1142"/>
  <c r="P1138"/>
  <c r="O1138"/>
  <c r="N1138"/>
  <c r="M1137"/>
  <c r="L1137"/>
  <c r="K1137"/>
  <c r="J1137"/>
  <c r="I1137"/>
  <c r="P1133"/>
  <c r="O1133"/>
  <c r="N1133"/>
  <c r="M1132"/>
  <c r="L1132"/>
  <c r="K1132"/>
  <c r="J1132"/>
  <c r="I1132"/>
  <c r="P1128"/>
  <c r="O1128"/>
  <c r="N1128"/>
  <c r="M1127"/>
  <c r="L1127"/>
  <c r="K1127"/>
  <c r="J1127"/>
  <c r="I1127"/>
  <c r="N1127" s="1"/>
  <c r="P1123"/>
  <c r="O1123"/>
  <c r="N1123"/>
  <c r="M1122"/>
  <c r="L1122"/>
  <c r="K1122"/>
  <c r="J1122"/>
  <c r="I1122"/>
  <c r="P1118"/>
  <c r="O1118"/>
  <c r="N1118"/>
  <c r="M1117"/>
  <c r="L1117"/>
  <c r="K1117"/>
  <c r="J1117"/>
  <c r="I1117"/>
  <c r="K1116"/>
  <c r="K976" s="1"/>
  <c r="J1116"/>
  <c r="J976" s="1"/>
  <c r="I1116"/>
  <c r="I976" s="1"/>
  <c r="K1115"/>
  <c r="K975" s="1"/>
  <c r="J1115"/>
  <c r="I1115"/>
  <c r="I975" s="1"/>
  <c r="K1114"/>
  <c r="K974" s="1"/>
  <c r="J1114"/>
  <c r="J974" s="1"/>
  <c r="I1114"/>
  <c r="I974" s="1"/>
  <c r="K1113"/>
  <c r="P1113" s="1"/>
  <c r="J1113"/>
  <c r="O1113" s="1"/>
  <c r="I1113"/>
  <c r="N1113" s="1"/>
  <c r="P1108"/>
  <c r="O1108"/>
  <c r="N1108"/>
  <c r="M1107"/>
  <c r="L1107"/>
  <c r="K1107"/>
  <c r="J1107"/>
  <c r="I1107"/>
  <c r="P1103"/>
  <c r="O1103"/>
  <c r="N1103"/>
  <c r="M1102"/>
  <c r="L1102"/>
  <c r="K1102"/>
  <c r="J1102"/>
  <c r="I1102"/>
  <c r="P1098"/>
  <c r="O1098"/>
  <c r="N1098"/>
  <c r="M1097"/>
  <c r="L1097"/>
  <c r="K1097"/>
  <c r="J1097"/>
  <c r="I1097"/>
  <c r="K1093"/>
  <c r="P1093" s="1"/>
  <c r="J1093"/>
  <c r="O1093" s="1"/>
  <c r="I1093"/>
  <c r="N1093" s="1"/>
  <c r="M1087"/>
  <c r="L1087"/>
  <c r="K1087"/>
  <c r="J1087"/>
  <c r="I1087"/>
  <c r="K1083"/>
  <c r="K1082" s="1"/>
  <c r="J1083"/>
  <c r="J1082" s="1"/>
  <c r="I1083"/>
  <c r="I1082" s="1"/>
  <c r="M1082"/>
  <c r="L1082"/>
  <c r="P1078"/>
  <c r="O1078"/>
  <c r="N1078"/>
  <c r="M1077"/>
  <c r="L1077"/>
  <c r="K1077"/>
  <c r="J1077"/>
  <c r="I1077"/>
  <c r="K1073"/>
  <c r="P1073" s="1"/>
  <c r="J1073"/>
  <c r="O1073" s="1"/>
  <c r="I1073"/>
  <c r="N1073" s="1"/>
  <c r="M1072"/>
  <c r="L1072"/>
  <c r="P1068"/>
  <c r="O1068"/>
  <c r="N1068"/>
  <c r="M1067"/>
  <c r="L1067"/>
  <c r="K1067"/>
  <c r="J1067"/>
  <c r="I1067"/>
  <c r="P1063"/>
  <c r="O1063"/>
  <c r="N1063"/>
  <c r="M1062"/>
  <c r="L1062"/>
  <c r="K1062"/>
  <c r="J1062"/>
  <c r="I1062"/>
  <c r="N1062" s="1"/>
  <c r="P1058"/>
  <c r="O1058"/>
  <c r="N1058"/>
  <c r="M1057"/>
  <c r="L1057"/>
  <c r="K1057"/>
  <c r="J1057"/>
  <c r="I1057"/>
  <c r="P1053"/>
  <c r="O1053"/>
  <c r="N1053"/>
  <c r="M1052"/>
  <c r="L1052"/>
  <c r="K1052"/>
  <c r="J1052"/>
  <c r="I1052"/>
  <c r="M1047"/>
  <c r="L1047"/>
  <c r="K1047"/>
  <c r="J1047"/>
  <c r="I1047"/>
  <c r="P1043"/>
  <c r="O1043"/>
  <c r="N1043"/>
  <c r="M1042"/>
  <c r="L1042"/>
  <c r="K1042"/>
  <c r="J1042"/>
  <c r="I1042"/>
  <c r="P1038"/>
  <c r="O1038"/>
  <c r="N1038"/>
  <c r="M1037"/>
  <c r="L1037"/>
  <c r="K1037"/>
  <c r="J1037"/>
  <c r="I1037"/>
  <c r="P1033"/>
  <c r="O1033"/>
  <c r="N1033"/>
  <c r="M1032"/>
  <c r="L1032"/>
  <c r="K1032"/>
  <c r="J1032"/>
  <c r="I1032"/>
  <c r="O1028"/>
  <c r="N1028"/>
  <c r="K1028"/>
  <c r="P1028" s="1"/>
  <c r="M1027"/>
  <c r="L1027"/>
  <c r="J1027"/>
  <c r="I1027"/>
  <c r="M1022"/>
  <c r="L1022"/>
  <c r="K1022"/>
  <c r="J1022"/>
  <c r="I1022"/>
  <c r="M1017"/>
  <c r="L1017"/>
  <c r="K1017"/>
  <c r="J1017"/>
  <c r="I1017"/>
  <c r="M1012"/>
  <c r="L1012"/>
  <c r="K1012"/>
  <c r="J1012"/>
  <c r="I1012"/>
  <c r="P1008"/>
  <c r="O1008"/>
  <c r="N1008"/>
  <c r="M1007"/>
  <c r="L1007"/>
  <c r="K1007"/>
  <c r="J1007"/>
  <c r="I1007"/>
  <c r="N1007" s="1"/>
  <c r="P1003"/>
  <c r="O1003"/>
  <c r="N1003"/>
  <c r="M1002"/>
  <c r="L1002"/>
  <c r="K1002"/>
  <c r="J1002"/>
  <c r="I1002"/>
  <c r="P998"/>
  <c r="O998"/>
  <c r="N998"/>
  <c r="M997"/>
  <c r="L997"/>
  <c r="K997"/>
  <c r="J997"/>
  <c r="I997"/>
  <c r="P993"/>
  <c r="O993"/>
  <c r="N993"/>
  <c r="M992"/>
  <c r="L992"/>
  <c r="K992"/>
  <c r="J992"/>
  <c r="I992"/>
  <c r="P988"/>
  <c r="O988"/>
  <c r="N988"/>
  <c r="M987"/>
  <c r="L987"/>
  <c r="K987"/>
  <c r="J987"/>
  <c r="I987"/>
  <c r="K983"/>
  <c r="P983" s="1"/>
  <c r="J983"/>
  <c r="O983" s="1"/>
  <c r="I983"/>
  <c r="N983" s="1"/>
  <c r="P981"/>
  <c r="O981"/>
  <c r="N981"/>
  <c r="P980"/>
  <c r="O980"/>
  <c r="N980"/>
  <c r="P978"/>
  <c r="O978"/>
  <c r="N978"/>
  <c r="M977"/>
  <c r="L977"/>
  <c r="K977"/>
  <c r="J977"/>
  <c r="I977"/>
  <c r="M976"/>
  <c r="L976"/>
  <c r="M975"/>
  <c r="L975"/>
  <c r="M974"/>
  <c r="L974"/>
  <c r="M973"/>
  <c r="L973"/>
  <c r="P968"/>
  <c r="O968"/>
  <c r="N968"/>
  <c r="M967"/>
  <c r="L967"/>
  <c r="K967"/>
  <c r="J967"/>
  <c r="I967"/>
  <c r="K966"/>
  <c r="J966"/>
  <c r="I966"/>
  <c r="K965"/>
  <c r="J965"/>
  <c r="I965"/>
  <c r="K964"/>
  <c r="J964"/>
  <c r="I964"/>
  <c r="K963"/>
  <c r="J963"/>
  <c r="I963"/>
  <c r="M962"/>
  <c r="L962"/>
  <c r="K961"/>
  <c r="K946" s="1"/>
  <c r="J961"/>
  <c r="I961"/>
  <c r="I946" s="1"/>
  <c r="K960"/>
  <c r="J960"/>
  <c r="I960"/>
  <c r="K959"/>
  <c r="K944" s="1"/>
  <c r="J959"/>
  <c r="I959"/>
  <c r="I944" s="1"/>
  <c r="K958"/>
  <c r="K943" s="1"/>
  <c r="J958"/>
  <c r="I958"/>
  <c r="M957"/>
  <c r="L957"/>
  <c r="M952"/>
  <c r="L952"/>
  <c r="K952"/>
  <c r="J952"/>
  <c r="I952"/>
  <c r="P951"/>
  <c r="O951"/>
  <c r="N951"/>
  <c r="P950"/>
  <c r="O950"/>
  <c r="N950"/>
  <c r="P948"/>
  <c r="N948"/>
  <c r="O948"/>
  <c r="M947"/>
  <c r="L947"/>
  <c r="K947"/>
  <c r="J947"/>
  <c r="I947"/>
  <c r="N947" s="1"/>
  <c r="M946"/>
  <c r="L946"/>
  <c r="P946" s="1"/>
  <c r="J946"/>
  <c r="M945"/>
  <c r="L945"/>
  <c r="J945"/>
  <c r="M944"/>
  <c r="L944"/>
  <c r="M943"/>
  <c r="L943"/>
  <c r="I943"/>
  <c r="M937"/>
  <c r="L937"/>
  <c r="K937"/>
  <c r="J937"/>
  <c r="I937"/>
  <c r="P933"/>
  <c r="O933"/>
  <c r="N933"/>
  <c r="M932"/>
  <c r="L932"/>
  <c r="K932"/>
  <c r="J932"/>
  <c r="I932"/>
  <c r="P928"/>
  <c r="O928"/>
  <c r="N928"/>
  <c r="M927"/>
  <c r="L927"/>
  <c r="K927"/>
  <c r="J927"/>
  <c r="I927"/>
  <c r="P923"/>
  <c r="O923"/>
  <c r="N923"/>
  <c r="M922"/>
  <c r="L922"/>
  <c r="K922"/>
  <c r="J922"/>
  <c r="I922"/>
  <c r="P918"/>
  <c r="O918"/>
  <c r="N918"/>
  <c r="M917"/>
  <c r="L917"/>
  <c r="K917"/>
  <c r="J917"/>
  <c r="I917"/>
  <c r="K913"/>
  <c r="P913" s="1"/>
  <c r="J913"/>
  <c r="O913" s="1"/>
  <c r="I913"/>
  <c r="N913" s="1"/>
  <c r="M912"/>
  <c r="L912"/>
  <c r="K907"/>
  <c r="J907"/>
  <c r="I907"/>
  <c r="P903"/>
  <c r="O903"/>
  <c r="N903"/>
  <c r="M902"/>
  <c r="L902"/>
  <c r="K902"/>
  <c r="J902"/>
  <c r="I902"/>
  <c r="P898"/>
  <c r="O898"/>
  <c r="N898"/>
  <c r="M897"/>
  <c r="L897"/>
  <c r="K897"/>
  <c r="J897"/>
  <c r="I897"/>
  <c r="K892"/>
  <c r="J892"/>
  <c r="I892"/>
  <c r="P888"/>
  <c r="O888"/>
  <c r="N888"/>
  <c r="M887"/>
  <c r="L887"/>
  <c r="K887"/>
  <c r="J887"/>
  <c r="I887"/>
  <c r="K882"/>
  <c r="J882"/>
  <c r="I882"/>
  <c r="M877"/>
  <c r="L877"/>
  <c r="K877"/>
  <c r="J877"/>
  <c r="I877"/>
  <c r="M872"/>
  <c r="L872"/>
  <c r="K872"/>
  <c r="J872"/>
  <c r="I872"/>
  <c r="P868"/>
  <c r="O868"/>
  <c r="N868"/>
  <c r="M867"/>
  <c r="L867"/>
  <c r="K867"/>
  <c r="J867"/>
  <c r="I867"/>
  <c r="P863"/>
  <c r="O863"/>
  <c r="N863"/>
  <c r="M862"/>
  <c r="L862"/>
  <c r="K862"/>
  <c r="J862"/>
  <c r="I862"/>
  <c r="P858"/>
  <c r="O858"/>
  <c r="N858"/>
  <c r="K857"/>
  <c r="P857" s="1"/>
  <c r="J857"/>
  <c r="O857" s="1"/>
  <c r="I857"/>
  <c r="N857" s="1"/>
  <c r="P853"/>
  <c r="O853"/>
  <c r="N853"/>
  <c r="M852"/>
  <c r="L852"/>
  <c r="K852"/>
  <c r="J852"/>
  <c r="I852"/>
  <c r="K847"/>
  <c r="J847"/>
  <c r="I847"/>
  <c r="K842"/>
  <c r="J842"/>
  <c r="I842"/>
  <c r="P838"/>
  <c r="O838"/>
  <c r="N838"/>
  <c r="M837"/>
  <c r="L837"/>
  <c r="K837"/>
  <c r="J837"/>
  <c r="I837"/>
  <c r="P833"/>
  <c r="O833"/>
  <c r="N833"/>
  <c r="M832"/>
  <c r="L832"/>
  <c r="K832"/>
  <c r="J832"/>
  <c r="I832"/>
  <c r="N832" s="1"/>
  <c r="K827"/>
  <c r="J827"/>
  <c r="I827"/>
  <c r="K822"/>
  <c r="J822"/>
  <c r="I822"/>
  <c r="P818"/>
  <c r="O818"/>
  <c r="N818"/>
  <c r="M817"/>
  <c r="L817"/>
  <c r="K817"/>
  <c r="J817"/>
  <c r="I817"/>
  <c r="K812"/>
  <c r="J812"/>
  <c r="I812"/>
  <c r="P808"/>
  <c r="O808"/>
  <c r="N808"/>
  <c r="M807"/>
  <c r="L807"/>
  <c r="K807"/>
  <c r="J807"/>
  <c r="I807"/>
  <c r="P803"/>
  <c r="O803"/>
  <c r="N803"/>
  <c r="M802"/>
  <c r="L802"/>
  <c r="K802"/>
  <c r="J802"/>
  <c r="I802"/>
  <c r="K798"/>
  <c r="P798" s="1"/>
  <c r="J798"/>
  <c r="O798" s="1"/>
  <c r="I798"/>
  <c r="N798" s="1"/>
  <c r="P793"/>
  <c r="O793"/>
  <c r="N793"/>
  <c r="M792"/>
  <c r="L792"/>
  <c r="K792"/>
  <c r="J792"/>
  <c r="I792"/>
  <c r="P788"/>
  <c r="O788"/>
  <c r="N788"/>
  <c r="M787"/>
  <c r="L787"/>
  <c r="K787"/>
  <c r="J787"/>
  <c r="I787"/>
  <c r="P783"/>
  <c r="O783"/>
  <c r="N783"/>
  <c r="M782"/>
  <c r="L782"/>
  <c r="K782"/>
  <c r="J782"/>
  <c r="I782"/>
  <c r="K781"/>
  <c r="J781"/>
  <c r="J771" s="1"/>
  <c r="I781"/>
  <c r="I771" s="1"/>
  <c r="K780"/>
  <c r="J780"/>
  <c r="J770" s="1"/>
  <c r="I780"/>
  <c r="I770" s="1"/>
  <c r="K779"/>
  <c r="K769" s="1"/>
  <c r="J779"/>
  <c r="J769" s="1"/>
  <c r="I779"/>
  <c r="I769" s="1"/>
  <c r="K778"/>
  <c r="P778" s="1"/>
  <c r="J778"/>
  <c r="O778" s="1"/>
  <c r="I778"/>
  <c r="N778" s="1"/>
  <c r="P776"/>
  <c r="O776"/>
  <c r="N776"/>
  <c r="P775"/>
  <c r="O775"/>
  <c r="N775"/>
  <c r="P773"/>
  <c r="O773"/>
  <c r="N773"/>
  <c r="M772"/>
  <c r="L772"/>
  <c r="K772"/>
  <c r="J772"/>
  <c r="I772"/>
  <c r="M771"/>
  <c r="L771"/>
  <c r="K771"/>
  <c r="M770"/>
  <c r="L770"/>
  <c r="K770"/>
  <c r="M769"/>
  <c r="L769"/>
  <c r="M768"/>
  <c r="L768"/>
  <c r="P763"/>
  <c r="O763"/>
  <c r="N763"/>
  <c r="M762"/>
  <c r="L762"/>
  <c r="K762"/>
  <c r="J762"/>
  <c r="I762"/>
  <c r="M757"/>
  <c r="L757"/>
  <c r="K757"/>
  <c r="J757"/>
  <c r="I757"/>
  <c r="K752"/>
  <c r="J752"/>
  <c r="I752"/>
  <c r="O748"/>
  <c r="N748"/>
  <c r="K748"/>
  <c r="K747" s="1"/>
  <c r="M747"/>
  <c r="L747"/>
  <c r="J747"/>
  <c r="I747"/>
  <c r="P743"/>
  <c r="O743"/>
  <c r="N743"/>
  <c r="M742"/>
  <c r="L742"/>
  <c r="K742"/>
  <c r="J742"/>
  <c r="I742"/>
  <c r="P738"/>
  <c r="O738"/>
  <c r="N738"/>
  <c r="M737"/>
  <c r="L737"/>
  <c r="K737"/>
  <c r="J737"/>
  <c r="I737"/>
  <c r="K736"/>
  <c r="K726" s="1"/>
  <c r="K721" s="1"/>
  <c r="K641" s="1"/>
  <c r="J736"/>
  <c r="J726" s="1"/>
  <c r="J721" s="1"/>
  <c r="J641" s="1"/>
  <c r="I736"/>
  <c r="I726" s="1"/>
  <c r="I721" s="1"/>
  <c r="I641" s="1"/>
  <c r="K735"/>
  <c r="K725" s="1"/>
  <c r="J735"/>
  <c r="J725" s="1"/>
  <c r="J720" s="1"/>
  <c r="J640" s="1"/>
  <c r="I735"/>
  <c r="I725" s="1"/>
  <c r="K734"/>
  <c r="J734"/>
  <c r="I734"/>
  <c r="J733"/>
  <c r="I733"/>
  <c r="N733" s="1"/>
  <c r="M732"/>
  <c r="L732"/>
  <c r="P728"/>
  <c r="O728"/>
  <c r="N728"/>
  <c r="M727"/>
  <c r="L727"/>
  <c r="K727"/>
  <c r="J727"/>
  <c r="I727"/>
  <c r="P723"/>
  <c r="O723"/>
  <c r="N723"/>
  <c r="M722"/>
  <c r="L722"/>
  <c r="K719"/>
  <c r="J719"/>
  <c r="I719"/>
  <c r="K718"/>
  <c r="P718" s="1"/>
  <c r="J718"/>
  <c r="O718" s="1"/>
  <c r="I718"/>
  <c r="N718" s="1"/>
  <c r="K712"/>
  <c r="J712"/>
  <c r="I712"/>
  <c r="K707"/>
  <c r="J707"/>
  <c r="I707"/>
  <c r="K702"/>
  <c r="J702"/>
  <c r="I702"/>
  <c r="K697"/>
  <c r="J697"/>
  <c r="I697"/>
  <c r="P693"/>
  <c r="O693"/>
  <c r="N693"/>
  <c r="M692"/>
  <c r="L692"/>
  <c r="K692"/>
  <c r="J692"/>
  <c r="I692"/>
  <c r="P688"/>
  <c r="O688"/>
  <c r="N688"/>
  <c r="M687"/>
  <c r="L687"/>
  <c r="K687"/>
  <c r="J687"/>
  <c r="I687"/>
  <c r="K683"/>
  <c r="P683" s="1"/>
  <c r="J683"/>
  <c r="O683" s="1"/>
  <c r="I683"/>
  <c r="N683" s="1"/>
  <c r="K677"/>
  <c r="J677"/>
  <c r="I677"/>
  <c r="K672"/>
  <c r="J672"/>
  <c r="I672"/>
  <c r="K667"/>
  <c r="J667"/>
  <c r="I667"/>
  <c r="K662"/>
  <c r="J662"/>
  <c r="I662"/>
  <c r="P658"/>
  <c r="O658"/>
  <c r="N658"/>
  <c r="M657"/>
  <c r="L657"/>
  <c r="K657"/>
  <c r="J657"/>
  <c r="I657"/>
  <c r="N657" s="1"/>
  <c r="P653"/>
  <c r="O653"/>
  <c r="N653"/>
  <c r="M652"/>
  <c r="L652"/>
  <c r="K652"/>
  <c r="J652"/>
  <c r="I652"/>
  <c r="P648"/>
  <c r="J648"/>
  <c r="O648" s="1"/>
  <c r="I648"/>
  <c r="N648" s="1"/>
  <c r="P647"/>
  <c r="P646"/>
  <c r="O646"/>
  <c r="N646"/>
  <c r="P643"/>
  <c r="O643"/>
  <c r="N643"/>
  <c r="M642"/>
  <c r="L642"/>
  <c r="K642"/>
  <c r="J642"/>
  <c r="I642"/>
  <c r="M641"/>
  <c r="L641"/>
  <c r="M638"/>
  <c r="M637" s="1"/>
  <c r="L638"/>
  <c r="I630"/>
  <c r="N630" s="1"/>
  <c r="I623"/>
  <c r="N623" s="1"/>
  <c r="P619"/>
  <c r="O619"/>
  <c r="N619"/>
  <c r="P617"/>
  <c r="O617"/>
  <c r="N617"/>
  <c r="O616"/>
  <c r="P616"/>
  <c r="I616"/>
  <c r="I615"/>
  <c r="I303" s="1"/>
  <c r="I614"/>
  <c r="I302" s="1"/>
  <c r="O612"/>
  <c r="P612"/>
  <c r="I612"/>
  <c r="O610"/>
  <c r="P610"/>
  <c r="I610"/>
  <c r="O609"/>
  <c r="P603"/>
  <c r="O603"/>
  <c r="N603"/>
  <c r="O602"/>
  <c r="P602"/>
  <c r="I602"/>
  <c r="P598"/>
  <c r="O598"/>
  <c r="N598"/>
  <c r="P596"/>
  <c r="O596"/>
  <c r="N596"/>
  <c r="O595"/>
  <c r="P595"/>
  <c r="I595"/>
  <c r="P589"/>
  <c r="O589"/>
  <c r="N589"/>
  <c r="O588"/>
  <c r="P588"/>
  <c r="I588"/>
  <c r="M584"/>
  <c r="L584"/>
  <c r="K584"/>
  <c r="K300" s="1"/>
  <c r="J584"/>
  <c r="J300" s="1"/>
  <c r="I300"/>
  <c r="M582"/>
  <c r="L582"/>
  <c r="K582"/>
  <c r="J582"/>
  <c r="P577"/>
  <c r="O577"/>
  <c r="N577"/>
  <c r="M576"/>
  <c r="M552" s="1"/>
  <c r="M551" s="1"/>
  <c r="L576"/>
  <c r="L552" s="1"/>
  <c r="K576"/>
  <c r="K552" s="1"/>
  <c r="K551" s="1"/>
  <c r="J576"/>
  <c r="J552" s="1"/>
  <c r="J551" s="1"/>
  <c r="I576"/>
  <c r="I552" s="1"/>
  <c r="I551" s="1"/>
  <c r="K571"/>
  <c r="J571"/>
  <c r="I571"/>
  <c r="K566"/>
  <c r="J566"/>
  <c r="I566"/>
  <c r="P562"/>
  <c r="O562"/>
  <c r="N562"/>
  <c r="M561"/>
  <c r="L561"/>
  <c r="K561"/>
  <c r="J561"/>
  <c r="I561"/>
  <c r="P557"/>
  <c r="O557"/>
  <c r="N557"/>
  <c r="M556"/>
  <c r="L556"/>
  <c r="K556"/>
  <c r="J556"/>
  <c r="I556"/>
  <c r="K546"/>
  <c r="J546"/>
  <c r="I546"/>
  <c r="K541"/>
  <c r="J541"/>
  <c r="I541"/>
  <c r="K536"/>
  <c r="J536"/>
  <c r="I536"/>
  <c r="K531"/>
  <c r="J531"/>
  <c r="I531"/>
  <c r="K526"/>
  <c r="J526"/>
  <c r="I526"/>
  <c r="K521"/>
  <c r="J521"/>
  <c r="I521"/>
  <c r="P517"/>
  <c r="O517"/>
  <c r="N517"/>
  <c r="O516"/>
  <c r="P516"/>
  <c r="I516"/>
  <c r="P512"/>
  <c r="O512"/>
  <c r="N512"/>
  <c r="O511"/>
  <c r="P511"/>
  <c r="I511"/>
  <c r="N511" s="1"/>
  <c r="P507"/>
  <c r="O507"/>
  <c r="N507"/>
  <c r="O506"/>
  <c r="P506"/>
  <c r="I506"/>
  <c r="P502"/>
  <c r="O502"/>
  <c r="N502"/>
  <c r="O501"/>
  <c r="P501"/>
  <c r="I501"/>
  <c r="N501" s="1"/>
  <c r="P497"/>
  <c r="O497"/>
  <c r="N497"/>
  <c r="O496"/>
  <c r="P496"/>
  <c r="I496"/>
  <c r="N496" s="1"/>
  <c r="P492"/>
  <c r="O492"/>
  <c r="N492"/>
  <c r="O491"/>
  <c r="P491"/>
  <c r="I491"/>
  <c r="P487"/>
  <c r="O487"/>
  <c r="N487"/>
  <c r="O486"/>
  <c r="P486"/>
  <c r="I486"/>
  <c r="N486" s="1"/>
  <c r="P482"/>
  <c r="O482"/>
  <c r="N482"/>
  <c r="O481"/>
  <c r="P481"/>
  <c r="I481"/>
  <c r="G481"/>
  <c r="G486" s="1"/>
  <c r="G491" s="1"/>
  <c r="G496" s="1"/>
  <c r="G501" s="1"/>
  <c r="F481"/>
  <c r="F486" s="1"/>
  <c r="F491" s="1"/>
  <c r="F496" s="1"/>
  <c r="P477"/>
  <c r="O477"/>
  <c r="N477"/>
  <c r="O476"/>
  <c r="P476"/>
  <c r="I476"/>
  <c r="N476" s="1"/>
  <c r="P472"/>
  <c r="O472"/>
  <c r="I472"/>
  <c r="N472" s="1"/>
  <c r="O471"/>
  <c r="P471"/>
  <c r="I466"/>
  <c r="I461"/>
  <c r="I456"/>
  <c r="I451"/>
  <c r="I446"/>
  <c r="I441"/>
  <c r="I436"/>
  <c r="I431"/>
  <c r="P427"/>
  <c r="O427"/>
  <c r="N427"/>
  <c r="O426"/>
  <c r="P426"/>
  <c r="I426"/>
  <c r="P422"/>
  <c r="O422"/>
  <c r="N422"/>
  <c r="O421"/>
  <c r="P421"/>
  <c r="I421"/>
  <c r="N421" s="1"/>
  <c r="P417"/>
  <c r="O417"/>
  <c r="N417"/>
  <c r="O416"/>
  <c r="P416"/>
  <c r="I416"/>
  <c r="P412"/>
  <c r="O412"/>
  <c r="N412"/>
  <c r="O411"/>
  <c r="P411"/>
  <c r="I411"/>
  <c r="N411" s="1"/>
  <c r="P407"/>
  <c r="O407"/>
  <c r="N407"/>
  <c r="O406"/>
  <c r="P406"/>
  <c r="I406"/>
  <c r="N406" s="1"/>
  <c r="O402"/>
  <c r="P402"/>
  <c r="I402"/>
  <c r="N402" s="1"/>
  <c r="O401"/>
  <c r="P401"/>
  <c r="I396"/>
  <c r="I391"/>
  <c r="I386"/>
  <c r="I381"/>
  <c r="I376"/>
  <c r="I371"/>
  <c r="I366"/>
  <c r="I361"/>
  <c r="I356"/>
  <c r="I351"/>
  <c r="P347"/>
  <c r="O347"/>
  <c r="N347"/>
  <c r="O346"/>
  <c r="P346"/>
  <c r="I346"/>
  <c r="P340"/>
  <c r="O340"/>
  <c r="N340"/>
  <c r="O339"/>
  <c r="P339"/>
  <c r="I339"/>
  <c r="N339" s="1"/>
  <c r="P335"/>
  <c r="O335"/>
  <c r="N335"/>
  <c r="O334"/>
  <c r="P334"/>
  <c r="I334"/>
  <c r="P330"/>
  <c r="O330"/>
  <c r="N330"/>
  <c r="O329"/>
  <c r="P329"/>
  <c r="I329"/>
  <c r="N329" s="1"/>
  <c r="P325"/>
  <c r="O325"/>
  <c r="N325"/>
  <c r="O324"/>
  <c r="P324"/>
  <c r="I324"/>
  <c r="O320"/>
  <c r="N320"/>
  <c r="P320"/>
  <c r="O319"/>
  <c r="P319"/>
  <c r="I319"/>
  <c r="P315"/>
  <c r="O315"/>
  <c r="N315"/>
  <c r="O314"/>
  <c r="P314"/>
  <c r="I314"/>
  <c r="N314" s="1"/>
  <c r="O310"/>
  <c r="I310"/>
  <c r="O309"/>
  <c r="P308"/>
  <c r="O308"/>
  <c r="N308"/>
  <c r="P307"/>
  <c r="O307"/>
  <c r="N307"/>
  <c r="P305"/>
  <c r="O305"/>
  <c r="N305"/>
  <c r="O304"/>
  <c r="P304"/>
  <c r="I304"/>
  <c r="O303"/>
  <c r="P303"/>
  <c r="O302"/>
  <c r="P302"/>
  <c r="P293"/>
  <c r="O293"/>
  <c r="N293"/>
  <c r="O292"/>
  <c r="P292"/>
  <c r="I292"/>
  <c r="N292" s="1"/>
  <c r="P288"/>
  <c r="O288"/>
  <c r="N288"/>
  <c r="O287"/>
  <c r="P287"/>
  <c r="I287"/>
  <c r="O283"/>
  <c r="N283"/>
  <c r="P283"/>
  <c r="O282"/>
  <c r="P282"/>
  <c r="I282"/>
  <c r="P278"/>
  <c r="O278"/>
  <c r="N278"/>
  <c r="O277"/>
  <c r="P277"/>
  <c r="I277"/>
  <c r="N277" s="1"/>
  <c r="I272"/>
  <c r="P268"/>
  <c r="O268"/>
  <c r="N268"/>
  <c r="O267"/>
  <c r="P267"/>
  <c r="I267"/>
  <c r="N267" s="1"/>
  <c r="I262"/>
  <c r="P258"/>
  <c r="O258"/>
  <c r="N258"/>
  <c r="O257"/>
  <c r="P257"/>
  <c r="I257"/>
  <c r="N257" s="1"/>
  <c r="I256"/>
  <c r="I255"/>
  <c r="I254"/>
  <c r="O253"/>
  <c r="P253"/>
  <c r="I253"/>
  <c r="N253" s="1"/>
  <c r="O252"/>
  <c r="P252"/>
  <c r="I247"/>
  <c r="P243"/>
  <c r="O243"/>
  <c r="N243"/>
  <c r="O242"/>
  <c r="P242"/>
  <c r="I242"/>
  <c r="P238"/>
  <c r="O238"/>
  <c r="N238"/>
  <c r="O237"/>
  <c r="P237"/>
  <c r="I237"/>
  <c r="N237" s="1"/>
  <c r="P233"/>
  <c r="O233"/>
  <c r="N233"/>
  <c r="O232"/>
  <c r="P232"/>
  <c r="I232"/>
  <c r="P228"/>
  <c r="O228"/>
  <c r="N228"/>
  <c r="O227"/>
  <c r="P227"/>
  <c r="I227"/>
  <c r="N227" s="1"/>
  <c r="I222"/>
  <c r="P218"/>
  <c r="O218"/>
  <c r="N218"/>
  <c r="O217"/>
  <c r="P217"/>
  <c r="I217"/>
  <c r="N217" s="1"/>
  <c r="I212"/>
  <c r="P208"/>
  <c r="O208"/>
  <c r="N208"/>
  <c r="O207"/>
  <c r="P207"/>
  <c r="I207"/>
  <c r="N207" s="1"/>
  <c r="P203"/>
  <c r="O203"/>
  <c r="N203"/>
  <c r="O202"/>
  <c r="P202"/>
  <c r="I202"/>
  <c r="P198"/>
  <c r="O198"/>
  <c r="N198"/>
  <c r="O197"/>
  <c r="P197"/>
  <c r="I197"/>
  <c r="N197" s="1"/>
  <c r="O132"/>
  <c r="N132"/>
  <c r="P132"/>
  <c r="O131"/>
  <c r="P131"/>
  <c r="I131"/>
  <c r="P127"/>
  <c r="O127"/>
  <c r="N127"/>
  <c r="O126"/>
  <c r="P126"/>
  <c r="I126"/>
  <c r="N126" s="1"/>
  <c r="P122"/>
  <c r="O122"/>
  <c r="N122"/>
  <c r="O121"/>
  <c r="P121"/>
  <c r="I121"/>
  <c r="P117"/>
  <c r="O117"/>
  <c r="N117"/>
  <c r="O116"/>
  <c r="P116"/>
  <c r="I116"/>
  <c r="N116" s="1"/>
  <c r="P112"/>
  <c r="O112"/>
  <c r="N112"/>
  <c r="O111"/>
  <c r="P111"/>
  <c r="I111"/>
  <c r="I110"/>
  <c r="I109"/>
  <c r="I108"/>
  <c r="O106"/>
  <c r="I106"/>
  <c r="N106" s="1"/>
  <c r="O105"/>
  <c r="P99"/>
  <c r="O99"/>
  <c r="N99"/>
  <c r="O98"/>
  <c r="P98"/>
  <c r="I98"/>
  <c r="P92"/>
  <c r="O92"/>
  <c r="N92"/>
  <c r="O91"/>
  <c r="P91"/>
  <c r="I91"/>
  <c r="N91" s="1"/>
  <c r="P85"/>
  <c r="O85"/>
  <c r="N85"/>
  <c r="O84"/>
  <c r="P84"/>
  <c r="I84"/>
  <c r="P78"/>
  <c r="O78"/>
  <c r="N78"/>
  <c r="O77"/>
  <c r="P77"/>
  <c r="I77"/>
  <c r="N77" s="1"/>
  <c r="I76"/>
  <c r="I75"/>
  <c r="I74"/>
  <c r="O73"/>
  <c r="P73"/>
  <c r="P72"/>
  <c r="I67"/>
  <c r="P63"/>
  <c r="O63"/>
  <c r="N63"/>
  <c r="O62"/>
  <c r="P62"/>
  <c r="I62"/>
  <c r="I61"/>
  <c r="I60"/>
  <c r="I59"/>
  <c r="P58"/>
  <c r="O58"/>
  <c r="I58"/>
  <c r="N58" s="1"/>
  <c r="O57"/>
  <c r="P57"/>
  <c r="P56"/>
  <c r="O56"/>
  <c r="N56"/>
  <c r="P55"/>
  <c r="O55"/>
  <c r="N55"/>
  <c r="P53"/>
  <c r="O53"/>
  <c r="N53"/>
  <c r="O52"/>
  <c r="P52"/>
  <c r="I52"/>
  <c r="O51"/>
  <c r="P51"/>
  <c r="I51"/>
  <c r="O50"/>
  <c r="P50"/>
  <c r="I50"/>
  <c r="I49"/>
  <c r="M46"/>
  <c r="L46"/>
  <c r="M45"/>
  <c r="L45"/>
  <c r="M43"/>
  <c r="L43"/>
  <c r="J43"/>
  <c r="M41"/>
  <c r="L41"/>
  <c r="M39"/>
  <c r="L39"/>
  <c r="K39"/>
  <c r="J39"/>
  <c r="I39"/>
  <c r="M38"/>
  <c r="L38"/>
  <c r="K38"/>
  <c r="J38"/>
  <c r="I38"/>
  <c r="M32"/>
  <c r="L32"/>
  <c r="I17" l="1"/>
  <c r="J17"/>
  <c r="K17"/>
  <c r="I1905"/>
  <c r="L17"/>
  <c r="P17" s="1"/>
  <c r="M36"/>
  <c r="O36" s="1"/>
  <c r="N1305"/>
  <c r="O1305"/>
  <c r="N1723"/>
  <c r="I1304"/>
  <c r="P1723"/>
  <c r="K1304"/>
  <c r="K1306"/>
  <c r="P1725"/>
  <c r="P1797"/>
  <c r="O1723"/>
  <c r="J1304"/>
  <c r="J1306"/>
  <c r="O1725"/>
  <c r="N1797"/>
  <c r="O1797"/>
  <c r="I1907"/>
  <c r="I1810" s="1"/>
  <c r="N1949"/>
  <c r="P1305"/>
  <c r="I1746"/>
  <c r="O1711"/>
  <c r="O1712"/>
  <c r="P1711"/>
  <c r="P1712"/>
  <c r="N1711"/>
  <c r="N1712"/>
  <c r="I1811"/>
  <c r="O1642"/>
  <c r="M1643"/>
  <c r="M1636" s="1"/>
  <c r="M1297" s="1"/>
  <c r="O1644"/>
  <c r="M1645"/>
  <c r="M1638" s="1"/>
  <c r="M1299" s="1"/>
  <c r="P1637"/>
  <c r="J682"/>
  <c r="O682" s="1"/>
  <c r="J1227"/>
  <c r="O1227" s="1"/>
  <c r="K1595"/>
  <c r="K1594" s="1"/>
  <c r="P1594" s="1"/>
  <c r="K1722"/>
  <c r="P1722" s="1"/>
  <c r="P584"/>
  <c r="I912"/>
  <c r="I298"/>
  <c r="I297" s="1"/>
  <c r="N584"/>
  <c r="O584"/>
  <c r="K912"/>
  <c r="P912" s="1"/>
  <c r="I1300"/>
  <c r="K1300"/>
  <c r="M1300"/>
  <c r="M26" s="1"/>
  <c r="M18" s="1"/>
  <c r="J1301"/>
  <c r="J1292" s="1"/>
  <c r="L1301"/>
  <c r="L1292" s="1"/>
  <c r="L1296"/>
  <c r="J1668"/>
  <c r="I1814"/>
  <c r="K1298"/>
  <c r="K1290" s="1"/>
  <c r="K1263"/>
  <c r="P1263" s="1"/>
  <c r="I768"/>
  <c r="N768" s="1"/>
  <c r="J1153"/>
  <c r="J41" s="1"/>
  <c r="O41" s="1"/>
  <c r="I1154"/>
  <c r="I43" s="1"/>
  <c r="J1155"/>
  <c r="J45" s="1"/>
  <c r="M1301"/>
  <c r="M27" s="1"/>
  <c r="M19" s="1"/>
  <c r="I1648"/>
  <c r="K1648"/>
  <c r="J1678"/>
  <c r="K1698"/>
  <c r="P1698" s="1"/>
  <c r="J1905"/>
  <c r="I1072"/>
  <c r="N1072" s="1"/>
  <c r="L1794"/>
  <c r="K1072"/>
  <c r="P1072" s="1"/>
  <c r="I797"/>
  <c r="N797" s="1"/>
  <c r="L1364"/>
  <c r="P922"/>
  <c r="I982"/>
  <c r="N982" s="1"/>
  <c r="I1092"/>
  <c r="K1112"/>
  <c r="P1112" s="1"/>
  <c r="I1298"/>
  <c r="I1290" s="1"/>
  <c r="I1434"/>
  <c r="K1811"/>
  <c r="J1298"/>
  <c r="J1290" s="1"/>
  <c r="L637"/>
  <c r="K768"/>
  <c r="K767" s="1"/>
  <c r="O771"/>
  <c r="K797"/>
  <c r="P797" s="1"/>
  <c r="N912"/>
  <c r="K957"/>
  <c r="I962"/>
  <c r="K962"/>
  <c r="J973"/>
  <c r="L972"/>
  <c r="I1309"/>
  <c r="K1309"/>
  <c r="J1300"/>
  <c r="L1300"/>
  <c r="L26" s="1"/>
  <c r="L18" s="1"/>
  <c r="I1301"/>
  <c r="I1292" s="1"/>
  <c r="K1301"/>
  <c r="K1292" s="1"/>
  <c r="K1365"/>
  <c r="P1365" s="1"/>
  <c r="K1369"/>
  <c r="P1369" s="1"/>
  <c r="K1374"/>
  <c r="M1434"/>
  <c r="K1599"/>
  <c r="P1599" s="1"/>
  <c r="K1604"/>
  <c r="P1604" s="1"/>
  <c r="K1708"/>
  <c r="I1722"/>
  <c r="N1722" s="1"/>
  <c r="J1746"/>
  <c r="J1813"/>
  <c r="K1814"/>
  <c r="J1811"/>
  <c r="N1895"/>
  <c r="L40"/>
  <c r="J28"/>
  <c r="J722"/>
  <c r="O722" s="1"/>
  <c r="I581"/>
  <c r="I638"/>
  <c r="N638" s="1"/>
  <c r="O641"/>
  <c r="J647"/>
  <c r="O647" s="1"/>
  <c r="P657"/>
  <c r="N902"/>
  <c r="J912"/>
  <c r="O912" s="1"/>
  <c r="K1154"/>
  <c r="K43" s="1"/>
  <c r="I1156"/>
  <c r="N1156" s="1"/>
  <c r="K1156"/>
  <c r="I1192"/>
  <c r="K1192"/>
  <c r="J1218"/>
  <c r="J1217" s="1"/>
  <c r="O1282"/>
  <c r="I1296"/>
  <c r="L1298"/>
  <c r="I1364"/>
  <c r="J1434"/>
  <c r="L1434"/>
  <c r="M1635"/>
  <c r="N1635" s="1"/>
  <c r="I1658"/>
  <c r="K1658"/>
  <c r="J1688"/>
  <c r="J1698"/>
  <c r="O1698" s="1"/>
  <c r="J1722"/>
  <c r="O1722" s="1"/>
  <c r="J1794"/>
  <c r="J1814"/>
  <c r="K1905"/>
  <c r="I1961"/>
  <c r="N1961" s="1"/>
  <c r="J982"/>
  <c r="O982" s="1"/>
  <c r="J1809"/>
  <c r="J1302"/>
  <c r="K1688"/>
  <c r="K1303"/>
  <c r="P1303" s="1"/>
  <c r="P832"/>
  <c r="P867"/>
  <c r="O887"/>
  <c r="P897"/>
  <c r="P902"/>
  <c r="P1002"/>
  <c r="P1007"/>
  <c r="K1027"/>
  <c r="P1027" s="1"/>
  <c r="P1057"/>
  <c r="J1072"/>
  <c r="O1072" s="1"/>
  <c r="O1117"/>
  <c r="P1247"/>
  <c r="K1634"/>
  <c r="P1634" s="1"/>
  <c r="I1698"/>
  <c r="N1698" s="1"/>
  <c r="P1908"/>
  <c r="O1917"/>
  <c r="P1947"/>
  <c r="O1067"/>
  <c r="M1152"/>
  <c r="L1207"/>
  <c r="M1309"/>
  <c r="I252"/>
  <c r="N252" s="1"/>
  <c r="I401"/>
  <c r="N401" s="1"/>
  <c r="I471"/>
  <c r="N471" s="1"/>
  <c r="O687"/>
  <c r="P817"/>
  <c r="N1147"/>
  <c r="L1152"/>
  <c r="L1217"/>
  <c r="O1369"/>
  <c r="O1374"/>
  <c r="N1599"/>
  <c r="N1604"/>
  <c r="I1167"/>
  <c r="I1153"/>
  <c r="N1153" s="1"/>
  <c r="K1167"/>
  <c r="K1153"/>
  <c r="K41" s="1"/>
  <c r="J1192"/>
  <c r="N551"/>
  <c r="N556"/>
  <c r="N1027"/>
  <c r="N1032"/>
  <c r="N1077"/>
  <c r="O1404"/>
  <c r="O1825"/>
  <c r="N1865"/>
  <c r="I1890"/>
  <c r="J33"/>
  <c r="N552"/>
  <c r="K639"/>
  <c r="J732"/>
  <c r="O732" s="1"/>
  <c r="O737"/>
  <c r="P737"/>
  <c r="J777"/>
  <c r="N927"/>
  <c r="J957"/>
  <c r="I957"/>
  <c r="P967"/>
  <c r="P975"/>
  <c r="O1102"/>
  <c r="O1107"/>
  <c r="P1142"/>
  <c r="P1147"/>
  <c r="I1182"/>
  <c r="K1182"/>
  <c r="I1155"/>
  <c r="I45" s="1"/>
  <c r="K1155"/>
  <c r="K45" s="1"/>
  <c r="J1156"/>
  <c r="J1207"/>
  <c r="M1302"/>
  <c r="L1309"/>
  <c r="P1414"/>
  <c r="K1434"/>
  <c r="P1600"/>
  <c r="P1609"/>
  <c r="J1658"/>
  <c r="I1668"/>
  <c r="K1668"/>
  <c r="I1678"/>
  <c r="K1678"/>
  <c r="I1708"/>
  <c r="N1708" s="1"/>
  <c r="N1845"/>
  <c r="P1900"/>
  <c r="P2028"/>
  <c r="P2033"/>
  <c r="K1979"/>
  <c r="K1978" s="1"/>
  <c r="P1983"/>
  <c r="P552"/>
  <c r="L551"/>
  <c r="P551" s="1"/>
  <c r="I57"/>
  <c r="N57" s="1"/>
  <c r="I28"/>
  <c r="K28"/>
  <c r="O35"/>
  <c r="P36"/>
  <c r="I72"/>
  <c r="I48" s="1"/>
  <c r="I47" s="1"/>
  <c r="P556"/>
  <c r="O561"/>
  <c r="O576"/>
  <c r="J581"/>
  <c r="I609"/>
  <c r="N609" s="1"/>
  <c r="P641"/>
  <c r="P642"/>
  <c r="I647"/>
  <c r="N647" s="1"/>
  <c r="O652"/>
  <c r="I639"/>
  <c r="O727"/>
  <c r="P742"/>
  <c r="O742"/>
  <c r="O747"/>
  <c r="O762"/>
  <c r="J768"/>
  <c r="J767" s="1"/>
  <c r="J797"/>
  <c r="O797" s="1"/>
  <c r="O837"/>
  <c r="O852"/>
  <c r="O862"/>
  <c r="O917"/>
  <c r="M942"/>
  <c r="J962"/>
  <c r="O1052"/>
  <c r="P1077"/>
  <c r="K1092"/>
  <c r="P1092" s="1"/>
  <c r="O1405"/>
  <c r="P1584"/>
  <c r="J1648"/>
  <c r="N1715"/>
  <c r="N1753"/>
  <c r="P1760"/>
  <c r="P1840"/>
  <c r="P1845"/>
  <c r="P1860"/>
  <c r="P1865"/>
  <c r="P1880"/>
  <c r="K1891"/>
  <c r="K1809" s="1"/>
  <c r="P1809" s="1"/>
  <c r="K1895"/>
  <c r="P1895" s="1"/>
  <c r="P1932"/>
  <c r="P1937"/>
  <c r="K1961"/>
  <c r="P1961" s="1"/>
  <c r="N2038"/>
  <c r="P927"/>
  <c r="O932"/>
  <c r="N997"/>
  <c r="P1032"/>
  <c r="O1037"/>
  <c r="O1042"/>
  <c r="P1122"/>
  <c r="P1127"/>
  <c r="O1132"/>
  <c r="O1137"/>
  <c r="I1227"/>
  <c r="N1227" s="1"/>
  <c r="K1227"/>
  <c r="P1227" s="1"/>
  <c r="I1262"/>
  <c r="N1262" s="1"/>
  <c r="O1314"/>
  <c r="O1334"/>
  <c r="P1635"/>
  <c r="P1641"/>
  <c r="P1708"/>
  <c r="N1968"/>
  <c r="I1689"/>
  <c r="I1303" s="1"/>
  <c r="I1302" s="1"/>
  <c r="N1891"/>
  <c r="N1962"/>
  <c r="P1984"/>
  <c r="L1979"/>
  <c r="M1984"/>
  <c r="N310"/>
  <c r="K298"/>
  <c r="K297" s="1"/>
  <c r="N692"/>
  <c r="J639"/>
  <c r="I732"/>
  <c r="N732" s="1"/>
  <c r="N742"/>
  <c r="P762"/>
  <c r="P771"/>
  <c r="P772"/>
  <c r="I777"/>
  <c r="K777"/>
  <c r="P777" s="1"/>
  <c r="O782"/>
  <c r="O787"/>
  <c r="O792"/>
  <c r="P802"/>
  <c r="P807"/>
  <c r="O817"/>
  <c r="O832"/>
  <c r="P837"/>
  <c r="P852"/>
  <c r="N852"/>
  <c r="P862"/>
  <c r="N862"/>
  <c r="O867"/>
  <c r="P887"/>
  <c r="O897"/>
  <c r="O902"/>
  <c r="P917"/>
  <c r="N917"/>
  <c r="O922"/>
  <c r="O927"/>
  <c r="P932"/>
  <c r="O946"/>
  <c r="P947"/>
  <c r="O976"/>
  <c r="P977"/>
  <c r="P987"/>
  <c r="P992"/>
  <c r="P997"/>
  <c r="O1002"/>
  <c r="O1007"/>
  <c r="O1027"/>
  <c r="O1032"/>
  <c r="P1037"/>
  <c r="P1042"/>
  <c r="N1042"/>
  <c r="P1052"/>
  <c r="N1052"/>
  <c r="O1057"/>
  <c r="O1062"/>
  <c r="P1067"/>
  <c r="O1077"/>
  <c r="J1092"/>
  <c r="P1097"/>
  <c r="P1107"/>
  <c r="N1107"/>
  <c r="I1112"/>
  <c r="N1112" s="1"/>
  <c r="P1208"/>
  <c r="P1210"/>
  <c r="P1212"/>
  <c r="O1218"/>
  <c r="O1232"/>
  <c r="O1237"/>
  <c r="O1242"/>
  <c r="O1247"/>
  <c r="P1252"/>
  <c r="P1257"/>
  <c r="N1365"/>
  <c r="P1444"/>
  <c r="N1454"/>
  <c r="O1459"/>
  <c r="N1464"/>
  <c r="O1469"/>
  <c r="N1474"/>
  <c r="P1484"/>
  <c r="P1489"/>
  <c r="P1504"/>
  <c r="P1529"/>
  <c r="P1534"/>
  <c r="P1539"/>
  <c r="P1544"/>
  <c r="O1554"/>
  <c r="N1559"/>
  <c r="O1574"/>
  <c r="P1689"/>
  <c r="P1693"/>
  <c r="P1703"/>
  <c r="P1715"/>
  <c r="P1729"/>
  <c r="O1747"/>
  <c r="O1749"/>
  <c r="K1746"/>
  <c r="P1753"/>
  <c r="O1787"/>
  <c r="N1801"/>
  <c r="N1850"/>
  <c r="N1870"/>
  <c r="J1890"/>
  <c r="N1912"/>
  <c r="N1922"/>
  <c r="O1927"/>
  <c r="O1954"/>
  <c r="J1961"/>
  <c r="O1961" s="1"/>
  <c r="P1968"/>
  <c r="N1973"/>
  <c r="P1988"/>
  <c r="N1993"/>
  <c r="O1998"/>
  <c r="N2003"/>
  <c r="O2008"/>
  <c r="P2013"/>
  <c r="P2018"/>
  <c r="P2023"/>
  <c r="P2038"/>
  <c r="N2043"/>
  <c r="O2048"/>
  <c r="O1315"/>
  <c r="J1310"/>
  <c r="O1310" s="1"/>
  <c r="L33"/>
  <c r="I105"/>
  <c r="N105" s="1"/>
  <c r="I309"/>
  <c r="N309" s="1"/>
  <c r="O551"/>
  <c r="O552"/>
  <c r="O556"/>
  <c r="P561"/>
  <c r="P576"/>
  <c r="N576"/>
  <c r="K581"/>
  <c r="J298"/>
  <c r="J297" s="1"/>
  <c r="O642"/>
  <c r="P652"/>
  <c r="O657"/>
  <c r="I682"/>
  <c r="N682" s="1"/>
  <c r="O770"/>
  <c r="O772"/>
  <c r="P782"/>
  <c r="P787"/>
  <c r="P792"/>
  <c r="O802"/>
  <c r="O807"/>
  <c r="O945"/>
  <c r="N946"/>
  <c r="J944"/>
  <c r="I945"/>
  <c r="N945" s="1"/>
  <c r="K945"/>
  <c r="P945" s="1"/>
  <c r="O967"/>
  <c r="P976"/>
  <c r="O987"/>
  <c r="O992"/>
  <c r="O997"/>
  <c r="J1112"/>
  <c r="O1112" s="1"/>
  <c r="P1117"/>
  <c r="N1117"/>
  <c r="O1122"/>
  <c r="O1127"/>
  <c r="P1132"/>
  <c r="P1137"/>
  <c r="N1137"/>
  <c r="O1142"/>
  <c r="O1147"/>
  <c r="O1208"/>
  <c r="I1207"/>
  <c r="K1207"/>
  <c r="O1210"/>
  <c r="O1212"/>
  <c r="P1232"/>
  <c r="P1237"/>
  <c r="P1242"/>
  <c r="O1252"/>
  <c r="O1257"/>
  <c r="K1267"/>
  <c r="P1267" s="1"/>
  <c r="O1267"/>
  <c r="K1272"/>
  <c r="P1272" s="1"/>
  <c r="O1272"/>
  <c r="P1282"/>
  <c r="N1282"/>
  <c r="L1302"/>
  <c r="P1314"/>
  <c r="P1334"/>
  <c r="M1364"/>
  <c r="P1374"/>
  <c r="N1405"/>
  <c r="N1444"/>
  <c r="P1454"/>
  <c r="P1459"/>
  <c r="P1464"/>
  <c r="P1469"/>
  <c r="P1474"/>
  <c r="N1484"/>
  <c r="N1489"/>
  <c r="O1504"/>
  <c r="N1529"/>
  <c r="O1534"/>
  <c r="N1539"/>
  <c r="O1544"/>
  <c r="P1554"/>
  <c r="P1559"/>
  <c r="P1574"/>
  <c r="O1584"/>
  <c r="O1599"/>
  <c r="O1604"/>
  <c r="O1609"/>
  <c r="O1693"/>
  <c r="O1703"/>
  <c r="O1715"/>
  <c r="N1729"/>
  <c r="P1747"/>
  <c r="N1747"/>
  <c r="P1749"/>
  <c r="O1753"/>
  <c r="O1760"/>
  <c r="P1787"/>
  <c r="N1787"/>
  <c r="I1794"/>
  <c r="K1794"/>
  <c r="P1801"/>
  <c r="J1815"/>
  <c r="O1815" s="1"/>
  <c r="P1820"/>
  <c r="P1825"/>
  <c r="P1830"/>
  <c r="N1840"/>
  <c r="O1845"/>
  <c r="P1850"/>
  <c r="N1860"/>
  <c r="O1865"/>
  <c r="P1870"/>
  <c r="N1880"/>
  <c r="N1890"/>
  <c r="O1895"/>
  <c r="O1900"/>
  <c r="N1908"/>
  <c r="P1922"/>
  <c r="N1927"/>
  <c r="N1932"/>
  <c r="O1937"/>
  <c r="O1947"/>
  <c r="O1968"/>
  <c r="P1973"/>
  <c r="O1988"/>
  <c r="P1993"/>
  <c r="P1998"/>
  <c r="P2003"/>
  <c r="P2008"/>
  <c r="N2008"/>
  <c r="N2013"/>
  <c r="O2018"/>
  <c r="N2023"/>
  <c r="O2028"/>
  <c r="O2038"/>
  <c r="P2043"/>
  <c r="P2048"/>
  <c r="M1746"/>
  <c r="O1746" s="1"/>
  <c r="N1749"/>
  <c r="N1825"/>
  <c r="K1815"/>
  <c r="P1815" s="1"/>
  <c r="N1830"/>
  <c r="I1809"/>
  <c r="N1816"/>
  <c r="I1815"/>
  <c r="N1815" s="1"/>
  <c r="N1820"/>
  <c r="N2048"/>
  <c r="N2018"/>
  <c r="N1998"/>
  <c r="N1232"/>
  <c r="N1257"/>
  <c r="N1237"/>
  <c r="O1097"/>
  <c r="N1097"/>
  <c r="P1102"/>
  <c r="K982"/>
  <c r="P982" s="1"/>
  <c r="P1062"/>
  <c r="N987"/>
  <c r="N802"/>
  <c r="N787"/>
  <c r="K682"/>
  <c r="P682" s="1"/>
  <c r="P692"/>
  <c r="O582"/>
  <c r="M298"/>
  <c r="L300"/>
  <c r="P300" s="1"/>
  <c r="P582"/>
  <c r="L298"/>
  <c r="M300"/>
  <c r="O300" s="1"/>
  <c r="N1760"/>
  <c r="L1746"/>
  <c r="P1746" s="1"/>
  <c r="N1594"/>
  <c r="O1594"/>
  <c r="M33"/>
  <c r="L1688"/>
  <c r="M1637"/>
  <c r="M1641"/>
  <c r="O1641" s="1"/>
  <c r="N1644"/>
  <c r="N1642"/>
  <c r="P1404"/>
  <c r="P1405"/>
  <c r="N1414"/>
  <c r="L1288"/>
  <c r="P1927"/>
  <c r="M1811"/>
  <c r="M1905"/>
  <c r="N1917"/>
  <c r="P1912"/>
  <c r="P1917"/>
  <c r="P1906"/>
  <c r="P1954"/>
  <c r="M1809"/>
  <c r="N1954"/>
  <c r="L1905"/>
  <c r="N1947"/>
  <c r="L1811"/>
  <c r="N1212"/>
  <c r="N1208"/>
  <c r="M28"/>
  <c r="L28"/>
  <c r="P31"/>
  <c r="O31"/>
  <c r="P29"/>
  <c r="N30"/>
  <c r="N29"/>
  <c r="P30"/>
  <c r="N1906"/>
  <c r="O1157"/>
  <c r="J1182"/>
  <c r="M40"/>
  <c r="P1157"/>
  <c r="M1217"/>
  <c r="O973"/>
  <c r="O977"/>
  <c r="P943"/>
  <c r="O947"/>
  <c r="L767"/>
  <c r="P609"/>
  <c r="M581"/>
  <c r="L581"/>
  <c r="O72"/>
  <c r="O733"/>
  <c r="J638"/>
  <c r="O29"/>
  <c r="O30"/>
  <c r="N31"/>
  <c r="N50"/>
  <c r="N51"/>
  <c r="N52"/>
  <c r="N62"/>
  <c r="N73"/>
  <c r="N84"/>
  <c r="N98"/>
  <c r="N111"/>
  <c r="N121"/>
  <c r="N131"/>
  <c r="N202"/>
  <c r="N232"/>
  <c r="N242"/>
  <c r="N282"/>
  <c r="N287"/>
  <c r="N302"/>
  <c r="N303"/>
  <c r="N304"/>
  <c r="N319"/>
  <c r="N324"/>
  <c r="N334"/>
  <c r="N346"/>
  <c r="N416"/>
  <c r="N426"/>
  <c r="N481"/>
  <c r="N491"/>
  <c r="N506"/>
  <c r="N516"/>
  <c r="N561"/>
  <c r="N582"/>
  <c r="N588"/>
  <c r="N595"/>
  <c r="N602"/>
  <c r="N610"/>
  <c r="N612"/>
  <c r="N616"/>
  <c r="N641"/>
  <c r="N642"/>
  <c r="N652"/>
  <c r="P687"/>
  <c r="O692"/>
  <c r="J717"/>
  <c r="O717" s="1"/>
  <c r="P727"/>
  <c r="N737"/>
  <c r="P747"/>
  <c r="N762"/>
  <c r="P770"/>
  <c r="N771"/>
  <c r="I722"/>
  <c r="N722" s="1"/>
  <c r="I720"/>
  <c r="I640" s="1"/>
  <c r="K722"/>
  <c r="P722" s="1"/>
  <c r="K720"/>
  <c r="P748"/>
  <c r="K733"/>
  <c r="N770"/>
  <c r="M767"/>
  <c r="N687"/>
  <c r="N727"/>
  <c r="N747"/>
  <c r="N772"/>
  <c r="N782"/>
  <c r="N792"/>
  <c r="N807"/>
  <c r="N817"/>
  <c r="N837"/>
  <c r="N867"/>
  <c r="N887"/>
  <c r="N897"/>
  <c r="N922"/>
  <c r="N932"/>
  <c r="L942"/>
  <c r="J943"/>
  <c r="N943"/>
  <c r="N967"/>
  <c r="M972"/>
  <c r="I973"/>
  <c r="K973"/>
  <c r="K972" s="1"/>
  <c r="J975"/>
  <c r="O975" s="1"/>
  <c r="N975"/>
  <c r="N976"/>
  <c r="N977"/>
  <c r="N992"/>
  <c r="N1002"/>
  <c r="N1037"/>
  <c r="N1057"/>
  <c r="N1067"/>
  <c r="N1102"/>
  <c r="N1122"/>
  <c r="N1132"/>
  <c r="N1142"/>
  <c r="N1157"/>
  <c r="M1207"/>
  <c r="N1210"/>
  <c r="I1218"/>
  <c r="N1242"/>
  <c r="N1252"/>
  <c r="N1267"/>
  <c r="N1272"/>
  <c r="O1303"/>
  <c r="N1314"/>
  <c r="O1365"/>
  <c r="N1369"/>
  <c r="N1374"/>
  <c r="O1414"/>
  <c r="O1435"/>
  <c r="O1444"/>
  <c r="O1454"/>
  <c r="N1459"/>
  <c r="O1464"/>
  <c r="N1469"/>
  <c r="O1474"/>
  <c r="O1484"/>
  <c r="O1489"/>
  <c r="N1504"/>
  <c r="O1529"/>
  <c r="N1534"/>
  <c r="O1539"/>
  <c r="N1544"/>
  <c r="O1559"/>
  <c r="O1689"/>
  <c r="O1729"/>
  <c r="O1801"/>
  <c r="O1820"/>
  <c r="O1830"/>
  <c r="O1840"/>
  <c r="O1850"/>
  <c r="O1860"/>
  <c r="O1870"/>
  <c r="O1880"/>
  <c r="O1890"/>
  <c r="O1906"/>
  <c r="O1908"/>
  <c r="O1912"/>
  <c r="O1922"/>
  <c r="O1932"/>
  <c r="O1973"/>
  <c r="O1993"/>
  <c r="O2003"/>
  <c r="O2013"/>
  <c r="O2023"/>
  <c r="O2043"/>
  <c r="M1688"/>
  <c r="J1708"/>
  <c r="O1708" s="1"/>
  <c r="M1794"/>
  <c r="I1813"/>
  <c r="K1813"/>
  <c r="L1161" i="1"/>
  <c r="M1161"/>
  <c r="L1162"/>
  <c r="M1162"/>
  <c r="L1160"/>
  <c r="M1160"/>
  <c r="J1160"/>
  <c r="J1114"/>
  <c r="L1159"/>
  <c r="L1541"/>
  <c r="L1540" s="1"/>
  <c r="M1541"/>
  <c r="M1540" s="1"/>
  <c r="L1351"/>
  <c r="L1350" s="1"/>
  <c r="M1351"/>
  <c r="M1350" s="1"/>
  <c r="L1311"/>
  <c r="M1311"/>
  <c r="L1312"/>
  <c r="M1312"/>
  <c r="L1256"/>
  <c r="M1256"/>
  <c r="L1257"/>
  <c r="M1257"/>
  <c r="L1258"/>
  <c r="M1258"/>
  <c r="L1259"/>
  <c r="M1259"/>
  <c r="L1381"/>
  <c r="M1381"/>
  <c r="L1382"/>
  <c r="M1382"/>
  <c r="L1383"/>
  <c r="M1383"/>
  <c r="L1384"/>
  <c r="M1384"/>
  <c r="I15" i="2" l="1"/>
  <c r="I942"/>
  <c r="N942" s="1"/>
  <c r="P581"/>
  <c r="J1152"/>
  <c r="O1152" s="1"/>
  <c r="N1811"/>
  <c r="I767"/>
  <c r="N767" s="1"/>
  <c r="P1905"/>
  <c r="N1905"/>
  <c r="M1296"/>
  <c r="N1296" s="1"/>
  <c r="N298"/>
  <c r="N36"/>
  <c r="N1309"/>
  <c r="K1218"/>
  <c r="K1217" s="1"/>
  <c r="P1217" s="1"/>
  <c r="O581"/>
  <c r="O1217"/>
  <c r="O1153"/>
  <c r="O28"/>
  <c r="N1303"/>
  <c r="K1262"/>
  <c r="P1262" s="1"/>
  <c r="N28"/>
  <c r="N72"/>
  <c r="O768"/>
  <c r="M1291"/>
  <c r="M17"/>
  <c r="M1289"/>
  <c r="M15"/>
  <c r="O1306"/>
  <c r="J1291"/>
  <c r="K1289"/>
  <c r="P1289" s="1"/>
  <c r="P1304"/>
  <c r="N1304"/>
  <c r="I1289"/>
  <c r="O1304"/>
  <c r="J1289"/>
  <c r="K1291"/>
  <c r="P1291" s="1"/>
  <c r="P1306"/>
  <c r="I1288"/>
  <c r="J1808"/>
  <c r="N1637"/>
  <c r="O1637"/>
  <c r="N1364"/>
  <c r="I46"/>
  <c r="N46" s="1"/>
  <c r="P1298"/>
  <c r="M1292"/>
  <c r="K1296"/>
  <c r="L27"/>
  <c r="L19" s="1"/>
  <c r="P1595"/>
  <c r="O1638"/>
  <c r="N1638"/>
  <c r="N1636"/>
  <c r="O1636"/>
  <c r="O1635"/>
  <c r="K1295"/>
  <c r="K942"/>
  <c r="P942" s="1"/>
  <c r="O1302"/>
  <c r="I41"/>
  <c r="N41" s="1"/>
  <c r="J942"/>
  <c r="O942" s="1"/>
  <c r="I27"/>
  <c r="J27"/>
  <c r="O27" s="1"/>
  <c r="K1364"/>
  <c r="P1364" s="1"/>
  <c r="L1295"/>
  <c r="P1295" s="1"/>
  <c r="N1434"/>
  <c r="L297"/>
  <c r="P1309"/>
  <c r="O33"/>
  <c r="O1434"/>
  <c r="P972"/>
  <c r="O1809"/>
  <c r="P768"/>
  <c r="N581"/>
  <c r="P1434"/>
  <c r="O1364"/>
  <c r="P28"/>
  <c r="L24"/>
  <c r="L16" s="1"/>
  <c r="I1287"/>
  <c r="L1290"/>
  <c r="P1290" s="1"/>
  <c r="P1688"/>
  <c r="P1794"/>
  <c r="N1689"/>
  <c r="P1207"/>
  <c r="I24"/>
  <c r="I16" s="1"/>
  <c r="K24"/>
  <c r="K16" s="1"/>
  <c r="I1295"/>
  <c r="K1152"/>
  <c r="P1152" s="1"/>
  <c r="K27"/>
  <c r="K46"/>
  <c r="K40" s="1"/>
  <c r="P40" s="1"/>
  <c r="P1156"/>
  <c r="K1302"/>
  <c r="P1302" s="1"/>
  <c r="K35"/>
  <c r="P41"/>
  <c r="I1152"/>
  <c r="N1152" s="1"/>
  <c r="P1153"/>
  <c r="O1156"/>
  <c r="J46"/>
  <c r="J24"/>
  <c r="J16" s="1"/>
  <c r="I1688"/>
  <c r="N1688" s="1"/>
  <c r="I717"/>
  <c r="N717" s="1"/>
  <c r="P1891"/>
  <c r="K1890"/>
  <c r="P1890" s="1"/>
  <c r="I1808"/>
  <c r="J1309"/>
  <c r="O1309" s="1"/>
  <c r="J1296"/>
  <c r="J22" s="1"/>
  <c r="L1978"/>
  <c r="P1978" s="1"/>
  <c r="P1979"/>
  <c r="N1302"/>
  <c r="I35"/>
  <c r="I33" s="1"/>
  <c r="I22"/>
  <c r="L22"/>
  <c r="L14" s="1"/>
  <c r="N1746"/>
  <c r="O1984"/>
  <c r="N1984"/>
  <c r="M1983"/>
  <c r="P973"/>
  <c r="N300"/>
  <c r="M297"/>
  <c r="N297" s="1"/>
  <c r="M1298"/>
  <c r="M1634"/>
  <c r="N1641"/>
  <c r="K1808"/>
  <c r="O1905"/>
  <c r="O1811"/>
  <c r="M1808"/>
  <c r="N1809"/>
  <c r="P1811"/>
  <c r="L1808"/>
  <c r="P767"/>
  <c r="O1794"/>
  <c r="N1794"/>
  <c r="O1688"/>
  <c r="N1218"/>
  <c r="I1217"/>
  <c r="N1217" s="1"/>
  <c r="N1207"/>
  <c r="O1207"/>
  <c r="N1092"/>
  <c r="O1092"/>
  <c r="N777"/>
  <c r="O777"/>
  <c r="O767"/>
  <c r="K732"/>
  <c r="P732" s="1"/>
  <c r="P733"/>
  <c r="K640"/>
  <c r="K26" s="1"/>
  <c r="K717"/>
  <c r="P717" s="1"/>
  <c r="P310"/>
  <c r="P309"/>
  <c r="N48"/>
  <c r="O48"/>
  <c r="I26"/>
  <c r="O943"/>
  <c r="K638"/>
  <c r="J972"/>
  <c r="O972" s="1"/>
  <c r="J26"/>
  <c r="N973"/>
  <c r="I972"/>
  <c r="N972" s="1"/>
  <c r="P106"/>
  <c r="P105"/>
  <c r="J637"/>
  <c r="O637" s="1"/>
  <c r="O638"/>
  <c r="I637"/>
  <c r="N637" s="1"/>
  <c r="O298"/>
  <c r="M1159" i="1"/>
  <c r="M1380"/>
  <c r="M1255"/>
  <c r="M1310"/>
  <c r="L1380"/>
  <c r="L1255"/>
  <c r="L1310"/>
  <c r="M1180"/>
  <c r="M1170" s="1"/>
  <c r="L1185"/>
  <c r="L1171"/>
  <c r="M1171"/>
  <c r="L1172"/>
  <c r="M1172"/>
  <c r="L1173"/>
  <c r="M1173"/>
  <c r="L725"/>
  <c r="M725"/>
  <c r="L726"/>
  <c r="M726"/>
  <c r="L727"/>
  <c r="M727"/>
  <c r="L728"/>
  <c r="M728"/>
  <c r="L598"/>
  <c r="I19" i="2" l="1"/>
  <c r="N19" s="1"/>
  <c r="I14"/>
  <c r="O1808"/>
  <c r="P1218"/>
  <c r="M22"/>
  <c r="O22" s="1"/>
  <c r="M1288"/>
  <c r="N1288" s="1"/>
  <c r="N15"/>
  <c r="O15"/>
  <c r="N17"/>
  <c r="O17"/>
  <c r="O1289"/>
  <c r="N1289"/>
  <c r="O1291"/>
  <c r="N1291"/>
  <c r="O23"/>
  <c r="N23"/>
  <c r="N25"/>
  <c r="O25"/>
  <c r="P27"/>
  <c r="M1295"/>
  <c r="N1295" s="1"/>
  <c r="O1298"/>
  <c r="N1298"/>
  <c r="N1297"/>
  <c r="O1297"/>
  <c r="K1288"/>
  <c r="P1296"/>
  <c r="N1299"/>
  <c r="O1299"/>
  <c r="L1287"/>
  <c r="N27"/>
  <c r="I40"/>
  <c r="N40" s="1"/>
  <c r="P24"/>
  <c r="P1808"/>
  <c r="P16"/>
  <c r="P46"/>
  <c r="K19"/>
  <c r="P19" s="1"/>
  <c r="P35"/>
  <c r="K33"/>
  <c r="P33" s="1"/>
  <c r="L21"/>
  <c r="N1808"/>
  <c r="J19"/>
  <c r="O19" s="1"/>
  <c r="O46"/>
  <c r="J40"/>
  <c r="O40" s="1"/>
  <c r="O1983"/>
  <c r="N1983"/>
  <c r="N35"/>
  <c r="N33"/>
  <c r="J1295"/>
  <c r="O1296"/>
  <c r="J1288"/>
  <c r="J1287" s="1"/>
  <c r="O297"/>
  <c r="M1978"/>
  <c r="N1979"/>
  <c r="O1979"/>
  <c r="M24"/>
  <c r="O24" s="1"/>
  <c r="O1634"/>
  <c r="N1634"/>
  <c r="M1290"/>
  <c r="M1287" s="1"/>
  <c r="J21"/>
  <c r="J14"/>
  <c r="J18"/>
  <c r="O18" s="1"/>
  <c r="O26"/>
  <c r="K637"/>
  <c r="P637" s="1"/>
  <c r="P638"/>
  <c r="I18"/>
  <c r="N18" s="1"/>
  <c r="N26"/>
  <c r="L13"/>
  <c r="P297"/>
  <c r="P298"/>
  <c r="P47"/>
  <c r="K22"/>
  <c r="P48"/>
  <c r="N47"/>
  <c r="O47"/>
  <c r="K18"/>
  <c r="P18" s="1"/>
  <c r="P26"/>
  <c r="I21"/>
  <c r="M1169" i="1"/>
  <c r="L724"/>
  <c r="M724"/>
  <c r="P1631"/>
  <c r="O1631"/>
  <c r="N1631"/>
  <c r="N45"/>
  <c r="O45"/>
  <c r="P45"/>
  <c r="N47"/>
  <c r="O47"/>
  <c r="P47"/>
  <c r="N48"/>
  <c r="O48"/>
  <c r="P48"/>
  <c r="N55"/>
  <c r="O55"/>
  <c r="P55"/>
  <c r="N70"/>
  <c r="O70"/>
  <c r="P70"/>
  <c r="N75"/>
  <c r="O75"/>
  <c r="P75"/>
  <c r="N80"/>
  <c r="O80"/>
  <c r="P80"/>
  <c r="N85"/>
  <c r="O85"/>
  <c r="P85"/>
  <c r="N95"/>
  <c r="O95"/>
  <c r="P95"/>
  <c r="N100"/>
  <c r="O100"/>
  <c r="P100"/>
  <c r="N105"/>
  <c r="O105"/>
  <c r="P105"/>
  <c r="N110"/>
  <c r="O110"/>
  <c r="P110"/>
  <c r="N115"/>
  <c r="O115"/>
  <c r="N175"/>
  <c r="O175"/>
  <c r="P175"/>
  <c r="N180"/>
  <c r="O180"/>
  <c r="P180"/>
  <c r="N185"/>
  <c r="O185"/>
  <c r="P185"/>
  <c r="N195"/>
  <c r="O195"/>
  <c r="P195"/>
  <c r="N205"/>
  <c r="O205"/>
  <c r="P205"/>
  <c r="N210"/>
  <c r="O210"/>
  <c r="P210"/>
  <c r="N215"/>
  <c r="O215"/>
  <c r="P215"/>
  <c r="N220"/>
  <c r="O220"/>
  <c r="P220"/>
  <c r="N235"/>
  <c r="O235"/>
  <c r="P235"/>
  <c r="N245"/>
  <c r="O245"/>
  <c r="P245"/>
  <c r="N255"/>
  <c r="O255"/>
  <c r="P255"/>
  <c r="N260"/>
  <c r="O260"/>
  <c r="N265"/>
  <c r="O265"/>
  <c r="P265"/>
  <c r="N270"/>
  <c r="O270"/>
  <c r="P270"/>
  <c r="N280"/>
  <c r="O280"/>
  <c r="P280"/>
  <c r="N282"/>
  <c r="O282"/>
  <c r="P282"/>
  <c r="N283"/>
  <c r="O283"/>
  <c r="P283"/>
  <c r="N290"/>
  <c r="O290"/>
  <c r="P290"/>
  <c r="N295"/>
  <c r="O295"/>
  <c r="N300"/>
  <c r="O300"/>
  <c r="P300"/>
  <c r="N305"/>
  <c r="O305"/>
  <c r="P305"/>
  <c r="N310"/>
  <c r="O310"/>
  <c r="P310"/>
  <c r="N315"/>
  <c r="O315"/>
  <c r="P315"/>
  <c r="N320"/>
  <c r="O320"/>
  <c r="P320"/>
  <c r="N380"/>
  <c r="O380"/>
  <c r="N385"/>
  <c r="O385"/>
  <c r="P385"/>
  <c r="N390"/>
  <c r="O390"/>
  <c r="P390"/>
  <c r="N395"/>
  <c r="O395"/>
  <c r="P395"/>
  <c r="N400"/>
  <c r="O400"/>
  <c r="P400"/>
  <c r="N450"/>
  <c r="O450"/>
  <c r="P450"/>
  <c r="N455"/>
  <c r="O455"/>
  <c r="P455"/>
  <c r="N460"/>
  <c r="O460"/>
  <c r="P460"/>
  <c r="N465"/>
  <c r="O465"/>
  <c r="P465"/>
  <c r="N470"/>
  <c r="O470"/>
  <c r="P470"/>
  <c r="N475"/>
  <c r="O475"/>
  <c r="P475"/>
  <c r="N480"/>
  <c r="O480"/>
  <c r="P480"/>
  <c r="N485"/>
  <c r="O485"/>
  <c r="P485"/>
  <c r="N490"/>
  <c r="O490"/>
  <c r="P490"/>
  <c r="N530"/>
  <c r="O530"/>
  <c r="P530"/>
  <c r="N535"/>
  <c r="O535"/>
  <c r="P535"/>
  <c r="N550"/>
  <c r="O550"/>
  <c r="P550"/>
  <c r="N560"/>
  <c r="O560"/>
  <c r="P560"/>
  <c r="N561"/>
  <c r="O561"/>
  <c r="P561"/>
  <c r="N565"/>
  <c r="O565"/>
  <c r="P565"/>
  <c r="N566"/>
  <c r="O566"/>
  <c r="P566"/>
  <c r="N570"/>
  <c r="O570"/>
  <c r="P570"/>
  <c r="N571"/>
  <c r="O571"/>
  <c r="P571"/>
  <c r="N580"/>
  <c r="O580"/>
  <c r="P580"/>
  <c r="N581"/>
  <c r="O581"/>
  <c r="P581"/>
  <c r="N585"/>
  <c r="O585"/>
  <c r="P585"/>
  <c r="N586"/>
  <c r="O586"/>
  <c r="P586"/>
  <c r="N590"/>
  <c r="O590"/>
  <c r="P590"/>
  <c r="N591"/>
  <c r="O591"/>
  <c r="P591"/>
  <c r="N600"/>
  <c r="O600"/>
  <c r="P600"/>
  <c r="N603"/>
  <c r="O603"/>
  <c r="P603"/>
  <c r="N610"/>
  <c r="O610"/>
  <c r="P610"/>
  <c r="N615"/>
  <c r="O615"/>
  <c r="P615"/>
  <c r="N645"/>
  <c r="O645"/>
  <c r="P645"/>
  <c r="N650"/>
  <c r="O650"/>
  <c r="P650"/>
  <c r="N680"/>
  <c r="O680"/>
  <c r="P680"/>
  <c r="N685"/>
  <c r="O685"/>
  <c r="P685"/>
  <c r="N695"/>
  <c r="O695"/>
  <c r="P695"/>
  <c r="N700"/>
  <c r="O700"/>
  <c r="P700"/>
  <c r="N705"/>
  <c r="O705"/>
  <c r="N720"/>
  <c r="O720"/>
  <c r="P720"/>
  <c r="N730"/>
  <c r="O730"/>
  <c r="P730"/>
  <c r="N732"/>
  <c r="O732"/>
  <c r="P732"/>
  <c r="N733"/>
  <c r="O733"/>
  <c r="P733"/>
  <c r="N740"/>
  <c r="O740"/>
  <c r="P740"/>
  <c r="N745"/>
  <c r="O745"/>
  <c r="P745"/>
  <c r="N750"/>
  <c r="O750"/>
  <c r="P750"/>
  <c r="N760"/>
  <c r="O760"/>
  <c r="P760"/>
  <c r="N765"/>
  <c r="O765"/>
  <c r="P765"/>
  <c r="N775"/>
  <c r="O775"/>
  <c r="P775"/>
  <c r="N790"/>
  <c r="O790"/>
  <c r="P790"/>
  <c r="N795"/>
  <c r="O795"/>
  <c r="P795"/>
  <c r="N810"/>
  <c r="O810"/>
  <c r="P810"/>
  <c r="N815"/>
  <c r="O815"/>
  <c r="P815"/>
  <c r="N820"/>
  <c r="O820"/>
  <c r="P820"/>
  <c r="N825"/>
  <c r="O825"/>
  <c r="P825"/>
  <c r="N845"/>
  <c r="O845"/>
  <c r="P845"/>
  <c r="N855"/>
  <c r="O855"/>
  <c r="P855"/>
  <c r="N860"/>
  <c r="O860"/>
  <c r="P860"/>
  <c r="N875"/>
  <c r="O875"/>
  <c r="P875"/>
  <c r="N880"/>
  <c r="O880"/>
  <c r="P880"/>
  <c r="N885"/>
  <c r="O885"/>
  <c r="P885"/>
  <c r="N890"/>
  <c r="O890"/>
  <c r="P890"/>
  <c r="N905"/>
  <c r="P905"/>
  <c r="N907"/>
  <c r="O907"/>
  <c r="P907"/>
  <c r="N908"/>
  <c r="O908"/>
  <c r="P908"/>
  <c r="N925"/>
  <c r="O925"/>
  <c r="P925"/>
  <c r="N935"/>
  <c r="O935"/>
  <c r="P935"/>
  <c r="N937"/>
  <c r="O937"/>
  <c r="P937"/>
  <c r="N938"/>
  <c r="O938"/>
  <c r="P938"/>
  <c r="N945"/>
  <c r="O945"/>
  <c r="P945"/>
  <c r="N950"/>
  <c r="O950"/>
  <c r="P950"/>
  <c r="N955"/>
  <c r="O955"/>
  <c r="P955"/>
  <c r="N960"/>
  <c r="O960"/>
  <c r="P960"/>
  <c r="N965"/>
  <c r="O965"/>
  <c r="P965"/>
  <c r="N985"/>
  <c r="O985"/>
  <c r="N990"/>
  <c r="O990"/>
  <c r="P990"/>
  <c r="N995"/>
  <c r="O995"/>
  <c r="P995"/>
  <c r="N1000"/>
  <c r="O1000"/>
  <c r="P1000"/>
  <c r="N1010"/>
  <c r="O1010"/>
  <c r="P1010"/>
  <c r="N1015"/>
  <c r="O1015"/>
  <c r="P1015"/>
  <c r="N1020"/>
  <c r="O1020"/>
  <c r="P1020"/>
  <c r="N1025"/>
  <c r="O1025"/>
  <c r="P1025"/>
  <c r="N1035"/>
  <c r="O1035"/>
  <c r="P1035"/>
  <c r="N1055"/>
  <c r="O1055"/>
  <c r="P1055"/>
  <c r="N1060"/>
  <c r="O1060"/>
  <c r="P1060"/>
  <c r="N1065"/>
  <c r="O1065"/>
  <c r="P1065"/>
  <c r="N1075"/>
  <c r="O1075"/>
  <c r="P1075"/>
  <c r="N1080"/>
  <c r="O1080"/>
  <c r="P1080"/>
  <c r="N1085"/>
  <c r="O1085"/>
  <c r="P1085"/>
  <c r="N1090"/>
  <c r="O1090"/>
  <c r="P1090"/>
  <c r="N1095"/>
  <c r="O1095"/>
  <c r="P1095"/>
  <c r="N1100"/>
  <c r="O1100"/>
  <c r="P1100"/>
  <c r="N1105"/>
  <c r="O1105"/>
  <c r="P1105"/>
  <c r="N1115"/>
  <c r="O1115"/>
  <c r="P1115"/>
  <c r="N1118"/>
  <c r="O1118"/>
  <c r="P1118"/>
  <c r="N1165"/>
  <c r="O1165"/>
  <c r="P1165"/>
  <c r="N1167"/>
  <c r="O1167"/>
  <c r="P1167"/>
  <c r="N1185"/>
  <c r="O1185"/>
  <c r="P1185"/>
  <c r="N1190"/>
  <c r="O1190"/>
  <c r="P1190"/>
  <c r="N1195"/>
  <c r="O1195"/>
  <c r="P1195"/>
  <c r="N1200"/>
  <c r="O1200"/>
  <c r="P1200"/>
  <c r="N1205"/>
  <c r="O1205"/>
  <c r="P1205"/>
  <c r="N1210"/>
  <c r="O1210"/>
  <c r="P1210"/>
  <c r="N1220"/>
  <c r="O1220"/>
  <c r="N1225"/>
  <c r="O1225"/>
  <c r="N1235"/>
  <c r="O1235"/>
  <c r="P1235"/>
  <c r="N1261"/>
  <c r="P1261"/>
  <c r="N1271"/>
  <c r="O1271"/>
  <c r="P1271"/>
  <c r="N1281"/>
  <c r="O1281"/>
  <c r="P1281"/>
  <c r="N1316"/>
  <c r="O1316"/>
  <c r="N1321"/>
  <c r="O1321"/>
  <c r="N1361"/>
  <c r="O1361"/>
  <c r="P1361"/>
  <c r="N1391"/>
  <c r="O1391"/>
  <c r="P1391"/>
  <c r="N1401"/>
  <c r="O1401"/>
  <c r="P1401"/>
  <c r="N1406"/>
  <c r="O1406"/>
  <c r="P1406"/>
  <c r="N1411"/>
  <c r="O1411"/>
  <c r="P1411"/>
  <c r="N1416"/>
  <c r="O1416"/>
  <c r="P1416"/>
  <c r="N1421"/>
  <c r="O1421"/>
  <c r="P1421"/>
  <c r="N1431"/>
  <c r="O1431"/>
  <c r="N1436"/>
  <c r="O1436"/>
  <c r="P1436"/>
  <c r="N1451"/>
  <c r="O1451"/>
  <c r="P1451"/>
  <c r="N1476"/>
  <c r="O1476"/>
  <c r="P1476"/>
  <c r="N1481"/>
  <c r="O1481"/>
  <c r="P1481"/>
  <c r="N1486"/>
  <c r="O1486"/>
  <c r="P1486"/>
  <c r="N1491"/>
  <c r="O1491"/>
  <c r="P1491"/>
  <c r="N1501"/>
  <c r="O1501"/>
  <c r="P1501"/>
  <c r="N1506"/>
  <c r="O1506"/>
  <c r="P1506"/>
  <c r="N1521"/>
  <c r="O1521"/>
  <c r="P1521"/>
  <c r="N1531"/>
  <c r="O1531"/>
  <c r="P1531"/>
  <c r="N1546"/>
  <c r="O1546"/>
  <c r="N1551"/>
  <c r="O1551"/>
  <c r="N1556"/>
  <c r="O1556"/>
  <c r="P1556"/>
  <c r="P1581"/>
  <c r="P1582"/>
  <c r="N1641"/>
  <c r="O1641"/>
  <c r="P1641"/>
  <c r="N1652"/>
  <c r="O1652"/>
  <c r="P1652"/>
  <c r="N1661"/>
  <c r="O1661"/>
  <c r="P1661"/>
  <c r="N1662"/>
  <c r="O1662"/>
  <c r="P1662"/>
  <c r="N1676"/>
  <c r="O1676"/>
  <c r="P1676"/>
  <c r="N1677"/>
  <c r="O1677"/>
  <c r="P1677"/>
  <c r="N1681"/>
  <c r="O1681"/>
  <c r="P1681"/>
  <c r="N1682"/>
  <c r="O1682"/>
  <c r="P1682"/>
  <c r="N1706"/>
  <c r="O1706"/>
  <c r="P1706"/>
  <c r="N1707"/>
  <c r="O1707"/>
  <c r="P1707"/>
  <c r="N1717"/>
  <c r="O1717"/>
  <c r="P1717"/>
  <c r="N1731"/>
  <c r="O1731"/>
  <c r="P1731"/>
  <c r="N1736"/>
  <c r="O1736"/>
  <c r="P1736"/>
  <c r="N1741"/>
  <c r="O1741"/>
  <c r="P1741"/>
  <c r="N1751"/>
  <c r="O1751"/>
  <c r="P1751"/>
  <c r="N1756"/>
  <c r="O1756"/>
  <c r="P1756"/>
  <c r="N1761"/>
  <c r="O1761"/>
  <c r="P1761"/>
  <c r="N1771"/>
  <c r="O1771"/>
  <c r="P1771"/>
  <c r="N1776"/>
  <c r="O1776"/>
  <c r="P1776"/>
  <c r="N1781"/>
  <c r="O1781"/>
  <c r="P1781"/>
  <c r="N1791"/>
  <c r="O1791"/>
  <c r="P1791"/>
  <c r="N1806"/>
  <c r="O1806"/>
  <c r="N1811"/>
  <c r="O1811"/>
  <c r="P1811"/>
  <c r="N1821"/>
  <c r="O1821"/>
  <c r="P1821"/>
  <c r="N1826"/>
  <c r="O1826"/>
  <c r="P1826"/>
  <c r="N1831"/>
  <c r="O1831"/>
  <c r="P1831"/>
  <c r="N1836"/>
  <c r="O1836"/>
  <c r="P1836"/>
  <c r="N1841"/>
  <c r="O1841"/>
  <c r="P1841"/>
  <c r="N1846"/>
  <c r="O1846"/>
  <c r="P1846"/>
  <c r="N1856"/>
  <c r="O1856"/>
  <c r="P1856"/>
  <c r="N1857"/>
  <c r="O1857"/>
  <c r="P1857"/>
  <c r="O1861"/>
  <c r="P1861"/>
  <c r="N1862"/>
  <c r="O1862"/>
  <c r="P1862"/>
  <c r="N1871"/>
  <c r="O1871"/>
  <c r="P1871"/>
  <c r="N1876"/>
  <c r="O1876"/>
  <c r="P1876"/>
  <c r="N1891"/>
  <c r="O1891"/>
  <c r="P1891"/>
  <c r="N1896"/>
  <c r="O1896"/>
  <c r="P1896"/>
  <c r="N1901"/>
  <c r="O1901"/>
  <c r="P1901"/>
  <c r="N1906"/>
  <c r="O1906"/>
  <c r="P1906"/>
  <c r="N1911"/>
  <c r="O1911"/>
  <c r="P1911"/>
  <c r="N1916"/>
  <c r="O1916"/>
  <c r="P1916"/>
  <c r="N1921"/>
  <c r="O1921"/>
  <c r="P1921"/>
  <c r="N1926"/>
  <c r="O1926"/>
  <c r="P1926"/>
  <c r="N1931"/>
  <c r="O1931"/>
  <c r="P1931"/>
  <c r="N1936"/>
  <c r="O1936"/>
  <c r="P1936"/>
  <c r="N1941"/>
  <c r="O1941"/>
  <c r="P1941"/>
  <c r="N1946"/>
  <c r="O1946"/>
  <c r="P1946"/>
  <c r="N1951"/>
  <c r="O1951"/>
  <c r="P1951"/>
  <c r="N1966"/>
  <c r="O1966"/>
  <c r="P1966"/>
  <c r="N1967"/>
  <c r="O1967"/>
  <c r="P1967"/>
  <c r="N2006"/>
  <c r="O2006"/>
  <c r="P2006"/>
  <c r="N2007"/>
  <c r="O2007"/>
  <c r="P2007"/>
  <c r="N2011"/>
  <c r="O2011"/>
  <c r="P2011"/>
  <c r="N2012"/>
  <c r="O2012"/>
  <c r="P2012"/>
  <c r="N2016"/>
  <c r="O2016"/>
  <c r="P2016"/>
  <c r="N2017"/>
  <c r="O2017"/>
  <c r="P2017"/>
  <c r="N2021"/>
  <c r="O2021"/>
  <c r="P2021"/>
  <c r="N2022"/>
  <c r="O2022"/>
  <c r="P2022"/>
  <c r="N2026"/>
  <c r="O2026"/>
  <c r="P2026"/>
  <c r="N2027"/>
  <c r="O2027"/>
  <c r="P2027"/>
  <c r="N2031"/>
  <c r="O2031"/>
  <c r="P2031"/>
  <c r="N2032"/>
  <c r="O2032"/>
  <c r="P2032"/>
  <c r="N2036"/>
  <c r="O2036"/>
  <c r="P2036"/>
  <c r="N2037"/>
  <c r="O2037"/>
  <c r="P2037"/>
  <c r="N2046"/>
  <c r="O2046"/>
  <c r="P2046"/>
  <c r="N2047"/>
  <c r="O2047"/>
  <c r="P2047"/>
  <c r="N2051"/>
  <c r="O2051"/>
  <c r="P2051"/>
  <c r="N2052"/>
  <c r="O2052"/>
  <c r="P2052"/>
  <c r="I13" i="2" l="1"/>
  <c r="M14"/>
  <c r="O14" s="1"/>
  <c r="N22"/>
  <c r="O1295"/>
  <c r="P1288"/>
  <c r="K1287"/>
  <c r="P1287" s="1"/>
  <c r="O1288"/>
  <c r="O1978"/>
  <c r="N1978"/>
  <c r="M21"/>
  <c r="O21" s="1"/>
  <c r="M16"/>
  <c r="O16" s="1"/>
  <c r="J13"/>
  <c r="N24"/>
  <c r="O1290"/>
  <c r="N1290"/>
  <c r="N1287"/>
  <c r="O1287"/>
  <c r="N14"/>
  <c r="K21"/>
  <c r="P21" s="1"/>
  <c r="K14"/>
  <c r="P22"/>
  <c r="L1956" i="1"/>
  <c r="M1956"/>
  <c r="L1957"/>
  <c r="M1957"/>
  <c r="M13" i="2" l="1"/>
  <c r="N13" s="1"/>
  <c r="N16"/>
  <c r="N21"/>
  <c r="K13"/>
  <c r="P13" s="1"/>
  <c r="P14"/>
  <c r="M1955" i="1"/>
  <c r="L1955"/>
  <c r="L1626"/>
  <c r="M1626"/>
  <c r="K1626"/>
  <c r="J1626"/>
  <c r="L1249"/>
  <c r="M1249"/>
  <c r="L1252"/>
  <c r="M1252"/>
  <c r="L1625"/>
  <c r="O13" i="2" l="1"/>
  <c r="P1626" i="1"/>
  <c r="O1626"/>
  <c r="N1626"/>
  <c r="L1251"/>
  <c r="L1250" s="1"/>
  <c r="L1242"/>
  <c r="M1251"/>
  <c r="M1242"/>
  <c r="M1250"/>
  <c r="M1625"/>
  <c r="L1110" l="1"/>
  <c r="M1110"/>
  <c r="L1109" l="1"/>
  <c r="M1109"/>
  <c r="J1886"/>
  <c r="J1885" s="1"/>
  <c r="K1886"/>
  <c r="K1885" s="1"/>
  <c r="L1886"/>
  <c r="M1886"/>
  <c r="L1816"/>
  <c r="M1816"/>
  <c r="L1817"/>
  <c r="M1817"/>
  <c r="I1816"/>
  <c r="J1816"/>
  <c r="K1881" l="1"/>
  <c r="O1816"/>
  <c r="N1816"/>
  <c r="M1885"/>
  <c r="O1886"/>
  <c r="L1885"/>
  <c r="P1885" s="1"/>
  <c r="P1886"/>
  <c r="M1881"/>
  <c r="L1881"/>
  <c r="M1815"/>
  <c r="L1815"/>
  <c r="L1880" l="1"/>
  <c r="P1881"/>
  <c r="M1880"/>
  <c r="O1885"/>
  <c r="K1806"/>
  <c r="P1806" s="1"/>
  <c r="L1721"/>
  <c r="M1721"/>
  <c r="L1722"/>
  <c r="M1722"/>
  <c r="L1723"/>
  <c r="M1723"/>
  <c r="L1724"/>
  <c r="M1724"/>
  <c r="L1711"/>
  <c r="M1711"/>
  <c r="L1712"/>
  <c r="M1712"/>
  <c r="L1713"/>
  <c r="M1713"/>
  <c r="L1671"/>
  <c r="M1671"/>
  <c r="L1672"/>
  <c r="M1672"/>
  <c r="L1673"/>
  <c r="M1673"/>
  <c r="J1660"/>
  <c r="M1582"/>
  <c r="M1581"/>
  <c r="M1576" s="1"/>
  <c r="L1576"/>
  <c r="L1577"/>
  <c r="M1577"/>
  <c r="K1551"/>
  <c r="P1551" s="1"/>
  <c r="K1546"/>
  <c r="P1546" s="1"/>
  <c r="K1431"/>
  <c r="P1431" s="1"/>
  <c r="K1321"/>
  <c r="P1321" s="1"/>
  <c r="K1316"/>
  <c r="P1316" s="1"/>
  <c r="J1261"/>
  <c r="O1261" s="1"/>
  <c r="K1220"/>
  <c r="P1220" s="1"/>
  <c r="K1225"/>
  <c r="P1225" s="1"/>
  <c r="L1180"/>
  <c r="L1170" s="1"/>
  <c r="L1169" s="1"/>
  <c r="K985"/>
  <c r="P985" s="1"/>
  <c r="L930"/>
  <c r="M930"/>
  <c r="L931"/>
  <c r="M931"/>
  <c r="L932"/>
  <c r="M932"/>
  <c r="L933"/>
  <c r="M933"/>
  <c r="J905"/>
  <c r="O905" s="1"/>
  <c r="L900"/>
  <c r="M900"/>
  <c r="L901"/>
  <c r="M901"/>
  <c r="L902"/>
  <c r="M902"/>
  <c r="L903"/>
  <c r="M903"/>
  <c r="K705"/>
  <c r="P705" s="1"/>
  <c r="M595"/>
  <c r="L595"/>
  <c r="M598"/>
  <c r="L575"/>
  <c r="M575"/>
  <c r="L576"/>
  <c r="M576"/>
  <c r="M569"/>
  <c r="M564"/>
  <c r="M559"/>
  <c r="K555"/>
  <c r="L555"/>
  <c r="M555"/>
  <c r="K556"/>
  <c r="L556"/>
  <c r="M556"/>
  <c r="L529"/>
  <c r="M529"/>
  <c r="K380"/>
  <c r="P380" s="1"/>
  <c r="L375"/>
  <c r="M375"/>
  <c r="K65"/>
  <c r="K690" l="1"/>
  <c r="P690" s="1"/>
  <c r="J1256"/>
  <c r="O1256" s="1"/>
  <c r="P555"/>
  <c r="M374"/>
  <c r="M899"/>
  <c r="L929"/>
  <c r="L1179"/>
  <c r="L1575"/>
  <c r="L1247"/>
  <c r="L1246"/>
  <c r="O1582"/>
  <c r="N1582"/>
  <c r="M1248"/>
  <c r="M1710"/>
  <c r="P556"/>
  <c r="L374"/>
  <c r="L899"/>
  <c r="M929"/>
  <c r="M1179"/>
  <c r="M1247"/>
  <c r="M1246"/>
  <c r="N1581"/>
  <c r="O1581"/>
  <c r="L1248"/>
  <c r="L1710"/>
  <c r="M1575"/>
  <c r="M1720"/>
  <c r="L1720"/>
  <c r="M1670"/>
  <c r="L1670"/>
  <c r="K554"/>
  <c r="M574"/>
  <c r="L574"/>
  <c r="L594"/>
  <c r="M594"/>
  <c r="M554"/>
  <c r="L554"/>
  <c r="P554" s="1"/>
  <c r="M1241" l="1"/>
  <c r="L1245"/>
  <c r="L1240"/>
  <c r="L1241"/>
  <c r="M1245"/>
  <c r="M1240"/>
  <c r="M2055"/>
  <c r="L2055"/>
  <c r="K2055"/>
  <c r="J2055"/>
  <c r="I2055"/>
  <c r="M2050"/>
  <c r="L2050"/>
  <c r="K2050"/>
  <c r="J2050"/>
  <c r="I2050"/>
  <c r="M2045"/>
  <c r="L2045"/>
  <c r="K2045"/>
  <c r="J2045"/>
  <c r="I2045"/>
  <c r="K2044"/>
  <c r="J2044"/>
  <c r="I2044"/>
  <c r="K2043"/>
  <c r="J2043"/>
  <c r="I2043"/>
  <c r="K2042"/>
  <c r="P2042" s="1"/>
  <c r="J2042"/>
  <c r="O2042" s="1"/>
  <c r="I2042"/>
  <c r="N2042" s="1"/>
  <c r="K2041"/>
  <c r="J2041"/>
  <c r="O2041" s="1"/>
  <c r="I2041"/>
  <c r="M2040"/>
  <c r="L2040"/>
  <c r="M2035"/>
  <c r="L2035"/>
  <c r="K2035"/>
  <c r="J2035"/>
  <c r="I2035"/>
  <c r="M2030"/>
  <c r="L2030"/>
  <c r="K2030"/>
  <c r="J2030"/>
  <c r="I2030"/>
  <c r="M2025"/>
  <c r="L2025"/>
  <c r="K2025"/>
  <c r="J2025"/>
  <c r="I2025"/>
  <c r="M2020"/>
  <c r="L2020"/>
  <c r="K2020"/>
  <c r="J2020"/>
  <c r="I2020"/>
  <c r="M2015"/>
  <c r="L2015"/>
  <c r="K2015"/>
  <c r="J2015"/>
  <c r="I2015"/>
  <c r="M2010"/>
  <c r="L2010"/>
  <c r="K2010"/>
  <c r="J2010"/>
  <c r="I2010"/>
  <c r="M2005"/>
  <c r="L2005"/>
  <c r="K2005"/>
  <c r="J2005"/>
  <c r="I2005"/>
  <c r="K2004"/>
  <c r="J2004"/>
  <c r="I2004"/>
  <c r="K2003"/>
  <c r="J2003"/>
  <c r="I2003"/>
  <c r="K2002"/>
  <c r="P2002" s="1"/>
  <c r="J2002"/>
  <c r="O2002" s="1"/>
  <c r="I2002"/>
  <c r="N2002" s="1"/>
  <c r="K2001"/>
  <c r="P2001" s="1"/>
  <c r="J2001"/>
  <c r="I2001"/>
  <c r="N2001" s="1"/>
  <c r="M2000"/>
  <c r="L2000"/>
  <c r="M1995"/>
  <c r="L1995"/>
  <c r="K1995"/>
  <c r="J1995"/>
  <c r="I1995"/>
  <c r="M1990"/>
  <c r="L1990"/>
  <c r="K1990"/>
  <c r="J1990"/>
  <c r="I1990"/>
  <c r="M1985"/>
  <c r="L1985"/>
  <c r="K1985"/>
  <c r="J1985"/>
  <c r="I1985"/>
  <c r="M1980"/>
  <c r="L1980"/>
  <c r="K1980"/>
  <c r="J1980"/>
  <c r="I1980"/>
  <c r="M1975"/>
  <c r="L1975"/>
  <c r="K1975"/>
  <c r="J1975"/>
  <c r="I1975"/>
  <c r="M1970"/>
  <c r="L1970"/>
  <c r="K1970"/>
  <c r="J1970"/>
  <c r="I1970"/>
  <c r="M1965"/>
  <c r="L1965"/>
  <c r="K1965"/>
  <c r="J1965"/>
  <c r="I1965"/>
  <c r="K1964"/>
  <c r="J1964"/>
  <c r="I1964"/>
  <c r="K1963"/>
  <c r="J1963"/>
  <c r="I1963"/>
  <c r="K1962"/>
  <c r="P1962" s="1"/>
  <c r="J1962"/>
  <c r="O1962" s="1"/>
  <c r="I1962"/>
  <c r="N1962" s="1"/>
  <c r="K1961"/>
  <c r="P1961" s="1"/>
  <c r="J1961"/>
  <c r="O1961" s="1"/>
  <c r="I1961"/>
  <c r="M1960"/>
  <c r="L1960"/>
  <c r="M1950"/>
  <c r="L1950"/>
  <c r="K1950"/>
  <c r="J1950"/>
  <c r="I1950"/>
  <c r="M1945"/>
  <c r="L1945"/>
  <c r="K1945"/>
  <c r="J1945"/>
  <c r="I1945"/>
  <c r="M1940"/>
  <c r="L1940"/>
  <c r="K1940"/>
  <c r="J1940"/>
  <c r="I1940"/>
  <c r="K1935"/>
  <c r="P1935" s="1"/>
  <c r="J1935"/>
  <c r="O1935" s="1"/>
  <c r="I1935"/>
  <c r="N1935" s="1"/>
  <c r="M1930"/>
  <c r="L1930"/>
  <c r="K1930"/>
  <c r="J1930"/>
  <c r="I1930"/>
  <c r="M1925"/>
  <c r="L1925"/>
  <c r="K1925"/>
  <c r="J1925"/>
  <c r="I1925"/>
  <c r="M1920"/>
  <c r="L1920"/>
  <c r="K1920"/>
  <c r="J1920"/>
  <c r="I1920"/>
  <c r="M1915"/>
  <c r="L1915"/>
  <c r="K1915"/>
  <c r="J1915"/>
  <c r="I1915"/>
  <c r="M1910"/>
  <c r="L1910"/>
  <c r="K1910"/>
  <c r="J1910"/>
  <c r="I1910"/>
  <c r="M1905"/>
  <c r="L1905"/>
  <c r="K1905"/>
  <c r="J1905"/>
  <c r="I1905"/>
  <c r="M1900"/>
  <c r="L1900"/>
  <c r="K1900"/>
  <c r="J1900"/>
  <c r="I1900"/>
  <c r="M1895"/>
  <c r="L1895"/>
  <c r="K1895"/>
  <c r="J1895"/>
  <c r="I1895"/>
  <c r="M1890"/>
  <c r="L1890"/>
  <c r="K1890"/>
  <c r="J1890"/>
  <c r="I1890"/>
  <c r="I1886"/>
  <c r="M1875"/>
  <c r="L1875"/>
  <c r="K1875"/>
  <c r="J1875"/>
  <c r="I1875"/>
  <c r="M1870"/>
  <c r="L1870"/>
  <c r="K1870"/>
  <c r="J1870"/>
  <c r="I1870"/>
  <c r="K1869"/>
  <c r="J1869"/>
  <c r="I1869"/>
  <c r="K1868"/>
  <c r="J1868"/>
  <c r="I1868"/>
  <c r="K1867"/>
  <c r="J1867"/>
  <c r="I1867"/>
  <c r="K1866"/>
  <c r="J1866"/>
  <c r="O1866" s="1"/>
  <c r="I1866"/>
  <c r="M1865"/>
  <c r="L1865"/>
  <c r="M1860"/>
  <c r="L1860"/>
  <c r="K1860"/>
  <c r="J1860"/>
  <c r="I1860"/>
  <c r="M1855"/>
  <c r="L1855"/>
  <c r="K1855"/>
  <c r="J1855"/>
  <c r="I1855"/>
  <c r="M1850"/>
  <c r="L1850"/>
  <c r="K1850"/>
  <c r="J1850"/>
  <c r="I1850"/>
  <c r="M1845"/>
  <c r="L1845"/>
  <c r="K1845"/>
  <c r="J1845"/>
  <c r="I1845"/>
  <c r="M1840"/>
  <c r="L1840"/>
  <c r="K1840"/>
  <c r="J1840"/>
  <c r="I1840"/>
  <c r="M1835"/>
  <c r="L1835"/>
  <c r="K1835"/>
  <c r="J1835"/>
  <c r="I1835"/>
  <c r="M1830"/>
  <c r="L1830"/>
  <c r="K1830"/>
  <c r="J1830"/>
  <c r="I1830"/>
  <c r="M1825"/>
  <c r="L1825"/>
  <c r="K1825"/>
  <c r="J1825"/>
  <c r="I1825"/>
  <c r="M1820"/>
  <c r="L1820"/>
  <c r="K1820"/>
  <c r="J1820"/>
  <c r="I1820"/>
  <c r="K1817"/>
  <c r="P1817" s="1"/>
  <c r="J1817"/>
  <c r="I1817"/>
  <c r="N1817" s="1"/>
  <c r="K1816"/>
  <c r="P1816" s="1"/>
  <c r="M1810"/>
  <c r="L1810"/>
  <c r="K1810"/>
  <c r="J1810"/>
  <c r="I1810"/>
  <c r="M1805"/>
  <c r="L1805"/>
  <c r="K1805"/>
  <c r="J1805"/>
  <c r="I1805"/>
  <c r="K1804"/>
  <c r="J1804"/>
  <c r="I1804"/>
  <c r="K1803"/>
  <c r="J1803"/>
  <c r="I1803"/>
  <c r="K1802"/>
  <c r="J1802"/>
  <c r="I1802"/>
  <c r="K1801"/>
  <c r="J1801"/>
  <c r="O1801" s="1"/>
  <c r="I1801"/>
  <c r="M1800"/>
  <c r="L1800"/>
  <c r="M1795"/>
  <c r="L1795"/>
  <c r="K1795"/>
  <c r="J1795"/>
  <c r="I1795"/>
  <c r="M1790"/>
  <c r="L1790"/>
  <c r="K1790"/>
  <c r="J1790"/>
  <c r="I1790"/>
  <c r="M1785"/>
  <c r="L1785"/>
  <c r="K1785"/>
  <c r="J1785"/>
  <c r="I1785"/>
  <c r="M1780"/>
  <c r="L1780"/>
  <c r="K1780"/>
  <c r="J1780"/>
  <c r="I1780"/>
  <c r="M1775"/>
  <c r="L1775"/>
  <c r="K1775"/>
  <c r="J1775"/>
  <c r="I1775"/>
  <c r="M1770"/>
  <c r="L1770"/>
  <c r="K1770"/>
  <c r="J1770"/>
  <c r="I1770"/>
  <c r="M1765"/>
  <c r="L1765"/>
  <c r="K1765"/>
  <c r="J1765"/>
  <c r="I1765"/>
  <c r="M1760"/>
  <c r="L1760"/>
  <c r="K1760"/>
  <c r="J1760"/>
  <c r="I1760"/>
  <c r="M1755"/>
  <c r="L1755"/>
  <c r="K1755"/>
  <c r="J1755"/>
  <c r="I1755"/>
  <c r="M1750"/>
  <c r="L1750"/>
  <c r="K1750"/>
  <c r="J1750"/>
  <c r="I1750"/>
  <c r="M1745"/>
  <c r="L1745"/>
  <c r="K1745"/>
  <c r="J1745"/>
  <c r="I1745"/>
  <c r="M1740"/>
  <c r="L1740"/>
  <c r="K1740"/>
  <c r="J1740"/>
  <c r="I1740"/>
  <c r="M1735"/>
  <c r="L1735"/>
  <c r="K1735"/>
  <c r="J1735"/>
  <c r="I1735"/>
  <c r="M1730"/>
  <c r="L1730"/>
  <c r="K1730"/>
  <c r="J1730"/>
  <c r="I1730"/>
  <c r="K1729"/>
  <c r="J1729"/>
  <c r="I1729"/>
  <c r="K1728"/>
  <c r="J1728"/>
  <c r="I1728"/>
  <c r="K1727"/>
  <c r="J1727"/>
  <c r="I1727"/>
  <c r="K1726"/>
  <c r="P1726" s="1"/>
  <c r="J1726"/>
  <c r="I1726"/>
  <c r="N1726" s="1"/>
  <c r="M1725"/>
  <c r="L1725"/>
  <c r="M1715"/>
  <c r="L1715"/>
  <c r="K1715"/>
  <c r="J1715"/>
  <c r="I1715"/>
  <c r="K1714"/>
  <c r="J1714"/>
  <c r="I1714"/>
  <c r="K1713"/>
  <c r="J1713"/>
  <c r="I1713"/>
  <c r="K1712"/>
  <c r="P1712" s="1"/>
  <c r="J1712"/>
  <c r="O1712" s="1"/>
  <c r="I1712"/>
  <c r="N1712" s="1"/>
  <c r="K1711"/>
  <c r="J1711"/>
  <c r="I1711"/>
  <c r="M1705"/>
  <c r="L1705"/>
  <c r="K1705"/>
  <c r="J1705"/>
  <c r="I1705"/>
  <c r="M1700"/>
  <c r="L1700"/>
  <c r="K1700"/>
  <c r="J1700"/>
  <c r="I1700"/>
  <c r="M1695"/>
  <c r="L1695"/>
  <c r="K1695"/>
  <c r="J1695"/>
  <c r="I1695"/>
  <c r="M1690"/>
  <c r="L1690"/>
  <c r="K1690"/>
  <c r="J1690"/>
  <c r="I1690"/>
  <c r="M1685"/>
  <c r="L1685"/>
  <c r="K1685"/>
  <c r="J1685"/>
  <c r="I1685"/>
  <c r="M1680"/>
  <c r="L1680"/>
  <c r="K1680"/>
  <c r="J1680"/>
  <c r="I1680"/>
  <c r="M1675"/>
  <c r="L1675"/>
  <c r="K1675"/>
  <c r="J1675"/>
  <c r="I1675"/>
  <c r="K1674"/>
  <c r="J1674"/>
  <c r="I1674"/>
  <c r="K1673"/>
  <c r="J1673"/>
  <c r="I1673"/>
  <c r="K1672"/>
  <c r="P1672" s="1"/>
  <c r="J1672"/>
  <c r="O1672" s="1"/>
  <c r="I1672"/>
  <c r="N1672" s="1"/>
  <c r="K1671"/>
  <c r="P1671" s="1"/>
  <c r="J1671"/>
  <c r="I1671"/>
  <c r="N1671" s="1"/>
  <c r="M1665"/>
  <c r="L1665"/>
  <c r="K1665"/>
  <c r="J1665"/>
  <c r="I1665"/>
  <c r="M1660"/>
  <c r="L1660"/>
  <c r="K1660"/>
  <c r="I1660"/>
  <c r="K1657"/>
  <c r="P1657" s="1"/>
  <c r="J1657"/>
  <c r="O1657" s="1"/>
  <c r="I1657"/>
  <c r="N1657" s="1"/>
  <c r="K1656"/>
  <c r="J1656"/>
  <c r="O1656" s="1"/>
  <c r="I1656"/>
  <c r="M1655"/>
  <c r="L1655"/>
  <c r="M1650"/>
  <c r="L1650"/>
  <c r="K1650"/>
  <c r="J1650"/>
  <c r="I1650"/>
  <c r="K1647"/>
  <c r="P1647" s="1"/>
  <c r="J1647"/>
  <c r="O1647" s="1"/>
  <c r="I1647"/>
  <c r="N1647" s="1"/>
  <c r="K1646"/>
  <c r="J1646"/>
  <c r="I1646"/>
  <c r="M1645"/>
  <c r="L1645"/>
  <c r="M1640"/>
  <c r="L1640"/>
  <c r="K1640"/>
  <c r="J1640"/>
  <c r="I1640"/>
  <c r="K1637"/>
  <c r="J1637"/>
  <c r="I1637"/>
  <c r="K1636"/>
  <c r="J1636"/>
  <c r="O1636" s="1"/>
  <c r="I1636"/>
  <c r="M1635"/>
  <c r="L1635"/>
  <c r="M1630"/>
  <c r="L1630"/>
  <c r="K1630"/>
  <c r="J1630"/>
  <c r="I1630"/>
  <c r="K1627"/>
  <c r="J1627"/>
  <c r="I1627"/>
  <c r="M1620"/>
  <c r="L1620"/>
  <c r="K1620"/>
  <c r="J1620"/>
  <c r="I1620"/>
  <c r="K1617"/>
  <c r="J1617"/>
  <c r="I1617"/>
  <c r="K1616"/>
  <c r="J1616"/>
  <c r="I1616"/>
  <c r="M1615"/>
  <c r="L1615"/>
  <c r="M1610"/>
  <c r="L1610"/>
  <c r="K1610"/>
  <c r="J1610"/>
  <c r="I1610"/>
  <c r="K1607"/>
  <c r="J1607"/>
  <c r="I1607"/>
  <c r="K1606"/>
  <c r="J1606"/>
  <c r="I1606"/>
  <c r="M1605"/>
  <c r="L1605"/>
  <c r="M1600"/>
  <c r="L1600"/>
  <c r="K1600"/>
  <c r="J1600"/>
  <c r="I1600"/>
  <c r="K1597"/>
  <c r="J1597"/>
  <c r="I1597"/>
  <c r="K1596"/>
  <c r="J1596"/>
  <c r="I1596"/>
  <c r="M1595"/>
  <c r="L1595"/>
  <c r="M1590"/>
  <c r="L1590"/>
  <c r="K1590"/>
  <c r="J1590"/>
  <c r="I1590"/>
  <c r="K1589"/>
  <c r="J1589"/>
  <c r="I1589"/>
  <c r="K1588"/>
  <c r="J1588"/>
  <c r="I1588"/>
  <c r="K1587"/>
  <c r="J1587"/>
  <c r="I1587"/>
  <c r="K1586"/>
  <c r="J1586"/>
  <c r="I1586"/>
  <c r="M1585"/>
  <c r="L1585"/>
  <c r="M1580"/>
  <c r="L1580"/>
  <c r="K1580"/>
  <c r="J1580"/>
  <c r="I1580"/>
  <c r="K1577"/>
  <c r="P1577" s="1"/>
  <c r="J1577"/>
  <c r="O1577" s="1"/>
  <c r="I1577"/>
  <c r="N1577" s="1"/>
  <c r="K1576"/>
  <c r="P1576" s="1"/>
  <c r="J1576"/>
  <c r="I1576"/>
  <c r="N1576" s="1"/>
  <c r="M1570"/>
  <c r="L1570"/>
  <c r="K1570"/>
  <c r="J1570"/>
  <c r="I1570"/>
  <c r="M1565"/>
  <c r="L1565"/>
  <c r="K1565"/>
  <c r="J1565"/>
  <c r="I1565"/>
  <c r="M1560"/>
  <c r="L1560"/>
  <c r="K1560"/>
  <c r="J1560"/>
  <c r="I1560"/>
  <c r="M1555"/>
  <c r="L1555"/>
  <c r="K1555"/>
  <c r="J1555"/>
  <c r="I1555"/>
  <c r="M1550"/>
  <c r="L1550"/>
  <c r="K1550"/>
  <c r="J1550"/>
  <c r="I1550"/>
  <c r="M1545"/>
  <c r="L1545"/>
  <c r="K1545"/>
  <c r="J1545"/>
  <c r="I1545"/>
  <c r="K1541"/>
  <c r="J1541"/>
  <c r="I1541"/>
  <c r="M1535"/>
  <c r="L1535"/>
  <c r="K1535"/>
  <c r="J1535"/>
  <c r="I1535"/>
  <c r="M1530"/>
  <c r="L1530"/>
  <c r="K1530"/>
  <c r="J1530"/>
  <c r="I1530"/>
  <c r="M1525"/>
  <c r="L1525"/>
  <c r="K1525"/>
  <c r="J1525"/>
  <c r="I1525"/>
  <c r="M1520"/>
  <c r="L1520"/>
  <c r="K1520"/>
  <c r="J1520"/>
  <c r="I1520"/>
  <c r="M1515"/>
  <c r="L1515"/>
  <c r="K1515"/>
  <c r="J1515"/>
  <c r="I1515"/>
  <c r="M1510"/>
  <c r="L1510"/>
  <c r="K1510"/>
  <c r="J1510"/>
  <c r="I1510"/>
  <c r="M1505"/>
  <c r="L1505"/>
  <c r="K1505"/>
  <c r="J1505"/>
  <c r="I1505"/>
  <c r="M1500"/>
  <c r="L1500"/>
  <c r="K1500"/>
  <c r="J1500"/>
  <c r="I1500"/>
  <c r="M1495"/>
  <c r="L1495"/>
  <c r="K1495"/>
  <c r="J1495"/>
  <c r="I1495"/>
  <c r="M1490"/>
  <c r="L1490"/>
  <c r="K1490"/>
  <c r="J1490"/>
  <c r="I1490"/>
  <c r="M1485"/>
  <c r="L1485"/>
  <c r="K1485"/>
  <c r="J1485"/>
  <c r="I1485"/>
  <c r="M1480"/>
  <c r="L1480"/>
  <c r="K1480"/>
  <c r="J1480"/>
  <c r="I1480"/>
  <c r="M1475"/>
  <c r="L1475"/>
  <c r="K1475"/>
  <c r="J1475"/>
  <c r="I1475"/>
  <c r="M1470"/>
  <c r="L1470"/>
  <c r="K1470"/>
  <c r="J1470"/>
  <c r="I1470"/>
  <c r="M1465"/>
  <c r="L1465"/>
  <c r="K1465"/>
  <c r="J1465"/>
  <c r="I1465"/>
  <c r="M1460"/>
  <c r="L1460"/>
  <c r="K1460"/>
  <c r="J1460"/>
  <c r="I1460"/>
  <c r="M1455"/>
  <c r="L1455"/>
  <c r="K1455"/>
  <c r="J1455"/>
  <c r="I1455"/>
  <c r="M1450"/>
  <c r="L1450"/>
  <c r="K1450"/>
  <c r="J1450"/>
  <c r="I1450"/>
  <c r="M1445"/>
  <c r="L1445"/>
  <c r="K1445"/>
  <c r="J1445"/>
  <c r="I1445"/>
  <c r="M1440"/>
  <c r="L1440"/>
  <c r="K1440"/>
  <c r="J1440"/>
  <c r="I1440"/>
  <c r="M1435"/>
  <c r="L1435"/>
  <c r="K1435"/>
  <c r="J1435"/>
  <c r="I1435"/>
  <c r="M1430"/>
  <c r="L1430"/>
  <c r="K1430"/>
  <c r="J1430"/>
  <c r="I1430"/>
  <c r="M1425"/>
  <c r="L1425"/>
  <c r="K1425"/>
  <c r="J1425"/>
  <c r="I1425"/>
  <c r="M1420"/>
  <c r="L1420"/>
  <c r="K1420"/>
  <c r="J1420"/>
  <c r="I1420"/>
  <c r="M1415"/>
  <c r="L1415"/>
  <c r="K1415"/>
  <c r="J1415"/>
  <c r="I1415"/>
  <c r="M1410"/>
  <c r="L1410"/>
  <c r="K1410"/>
  <c r="J1410"/>
  <c r="I1410"/>
  <c r="M1405"/>
  <c r="L1405"/>
  <c r="K1405"/>
  <c r="J1405"/>
  <c r="I1405"/>
  <c r="M1400"/>
  <c r="L1400"/>
  <c r="K1400"/>
  <c r="J1400"/>
  <c r="I1400"/>
  <c r="M1395"/>
  <c r="L1395"/>
  <c r="K1395"/>
  <c r="J1395"/>
  <c r="I1395"/>
  <c r="M1390"/>
  <c r="L1390"/>
  <c r="K1390"/>
  <c r="J1390"/>
  <c r="I1390"/>
  <c r="M1385"/>
  <c r="L1385"/>
  <c r="K1385"/>
  <c r="J1385"/>
  <c r="I1385"/>
  <c r="K1384"/>
  <c r="J1384"/>
  <c r="I1384"/>
  <c r="K1383"/>
  <c r="J1383"/>
  <c r="I1383"/>
  <c r="K1382"/>
  <c r="J1382"/>
  <c r="I1382"/>
  <c r="K1381"/>
  <c r="P1381" s="1"/>
  <c r="J1381"/>
  <c r="O1381" s="1"/>
  <c r="I1381"/>
  <c r="K1375"/>
  <c r="J1375"/>
  <c r="I1375"/>
  <c r="M1370"/>
  <c r="L1370"/>
  <c r="K1370"/>
  <c r="J1370"/>
  <c r="I1370"/>
  <c r="M1365"/>
  <c r="L1365"/>
  <c r="K1365"/>
  <c r="J1365"/>
  <c r="I1365"/>
  <c r="M1360"/>
  <c r="L1360"/>
  <c r="K1360"/>
  <c r="J1360"/>
  <c r="I1360"/>
  <c r="M1355"/>
  <c r="L1355"/>
  <c r="K1355"/>
  <c r="J1355"/>
  <c r="I1355"/>
  <c r="K1351"/>
  <c r="J1351"/>
  <c r="I1351"/>
  <c r="M1345"/>
  <c r="L1345"/>
  <c r="K1345"/>
  <c r="J1345"/>
  <c r="I1345"/>
  <c r="K1341"/>
  <c r="J1341"/>
  <c r="I1341"/>
  <c r="M1340"/>
  <c r="L1340"/>
  <c r="M1335"/>
  <c r="L1335"/>
  <c r="K1335"/>
  <c r="J1335"/>
  <c r="I1335"/>
  <c r="M1330"/>
  <c r="L1330"/>
  <c r="K1330"/>
  <c r="J1330"/>
  <c r="I1330"/>
  <c r="M1325"/>
  <c r="L1325"/>
  <c r="K1325"/>
  <c r="J1325"/>
  <c r="I1325"/>
  <c r="M1320"/>
  <c r="L1320"/>
  <c r="K1320"/>
  <c r="J1320"/>
  <c r="I1320"/>
  <c r="M1315"/>
  <c r="L1315"/>
  <c r="K1315"/>
  <c r="J1315"/>
  <c r="I1315"/>
  <c r="K1312"/>
  <c r="J1312"/>
  <c r="I1312"/>
  <c r="K1311"/>
  <c r="P1311" s="1"/>
  <c r="J1311"/>
  <c r="O1311" s="1"/>
  <c r="I1311"/>
  <c r="N1311" s="1"/>
  <c r="K1305"/>
  <c r="J1305"/>
  <c r="I1305"/>
  <c r="K1300"/>
  <c r="J1300"/>
  <c r="I1300"/>
  <c r="K1295"/>
  <c r="J1295"/>
  <c r="I1295"/>
  <c r="K1290"/>
  <c r="J1290"/>
  <c r="I1290"/>
  <c r="M1285"/>
  <c r="L1285"/>
  <c r="K1285"/>
  <c r="J1285"/>
  <c r="I1285"/>
  <c r="M1280"/>
  <c r="L1280"/>
  <c r="K1280"/>
  <c r="J1280"/>
  <c r="I1280"/>
  <c r="M1275"/>
  <c r="L1275"/>
  <c r="K1275"/>
  <c r="J1275"/>
  <c r="I1275"/>
  <c r="K1270"/>
  <c r="P1270" s="1"/>
  <c r="J1270"/>
  <c r="O1270" s="1"/>
  <c r="I1270"/>
  <c r="N1270" s="1"/>
  <c r="K1265"/>
  <c r="J1265"/>
  <c r="I1265"/>
  <c r="M1260"/>
  <c r="L1260"/>
  <c r="K1260"/>
  <c r="J1260"/>
  <c r="I1260"/>
  <c r="K1259"/>
  <c r="J1259"/>
  <c r="I1259"/>
  <c r="K1258"/>
  <c r="J1258"/>
  <c r="I1258"/>
  <c r="K1257"/>
  <c r="J1257"/>
  <c r="I1257"/>
  <c r="K1256"/>
  <c r="I1256"/>
  <c r="N1256" s="1"/>
  <c r="K1252"/>
  <c r="J1252"/>
  <c r="I1252"/>
  <c r="N1252" s="1"/>
  <c r="K1251"/>
  <c r="P1251" s="1"/>
  <c r="J1251"/>
  <c r="O1251" s="1"/>
  <c r="I1251"/>
  <c r="N1251" s="1"/>
  <c r="M1234"/>
  <c r="L1234"/>
  <c r="K1234"/>
  <c r="J1234"/>
  <c r="I1234"/>
  <c r="K1229"/>
  <c r="J1229"/>
  <c r="I1229"/>
  <c r="M1224"/>
  <c r="L1224"/>
  <c r="K1224"/>
  <c r="J1224"/>
  <c r="I1224"/>
  <c r="M1219"/>
  <c r="L1219"/>
  <c r="K1219"/>
  <c r="J1219"/>
  <c r="I1219"/>
  <c r="K1215"/>
  <c r="J1215"/>
  <c r="O1215" s="1"/>
  <c r="I1215"/>
  <c r="J1214"/>
  <c r="O1214" s="1"/>
  <c r="M1209"/>
  <c r="L1209"/>
  <c r="K1209"/>
  <c r="J1209"/>
  <c r="I1209"/>
  <c r="M1204"/>
  <c r="L1204"/>
  <c r="K1204"/>
  <c r="J1204"/>
  <c r="I1204"/>
  <c r="M1199"/>
  <c r="L1199"/>
  <c r="K1199"/>
  <c r="J1199"/>
  <c r="I1199"/>
  <c r="M1194"/>
  <c r="L1194"/>
  <c r="K1194"/>
  <c r="J1194"/>
  <c r="I1194"/>
  <c r="M1189"/>
  <c r="L1189"/>
  <c r="K1189"/>
  <c r="J1189"/>
  <c r="I1189"/>
  <c r="M1184"/>
  <c r="L1184"/>
  <c r="K1184"/>
  <c r="J1184"/>
  <c r="I1184"/>
  <c r="K1180"/>
  <c r="J1180"/>
  <c r="I1180"/>
  <c r="M1174"/>
  <c r="L1174"/>
  <c r="K1174"/>
  <c r="J1174"/>
  <c r="I1174"/>
  <c r="K1173"/>
  <c r="J1173"/>
  <c r="I1173"/>
  <c r="K1172"/>
  <c r="J1172"/>
  <c r="I1172"/>
  <c r="K1171"/>
  <c r="J1171"/>
  <c r="I1171"/>
  <c r="M1164"/>
  <c r="L1164"/>
  <c r="K1164"/>
  <c r="J1164"/>
  <c r="I1164"/>
  <c r="K1163"/>
  <c r="J1163"/>
  <c r="I1163"/>
  <c r="I28" s="1"/>
  <c r="K1162"/>
  <c r="P1162" s="1"/>
  <c r="J1162"/>
  <c r="O1162" s="1"/>
  <c r="I1162"/>
  <c r="N1162" s="1"/>
  <c r="K1161"/>
  <c r="J1161"/>
  <c r="I1161"/>
  <c r="K1160"/>
  <c r="O1160"/>
  <c r="I1160"/>
  <c r="M1154"/>
  <c r="L1154"/>
  <c r="K1154"/>
  <c r="J1154"/>
  <c r="I1154"/>
  <c r="K1153"/>
  <c r="J1153"/>
  <c r="I1153"/>
  <c r="K1152"/>
  <c r="J1152"/>
  <c r="I1152"/>
  <c r="K1151"/>
  <c r="J1151"/>
  <c r="I1151"/>
  <c r="K1150"/>
  <c r="J1150"/>
  <c r="I1150"/>
  <c r="M1149"/>
  <c r="L1149"/>
  <c r="M1144"/>
  <c r="L1144"/>
  <c r="K1144"/>
  <c r="J1144"/>
  <c r="I1144"/>
  <c r="K1143"/>
  <c r="J1143"/>
  <c r="I1143"/>
  <c r="K1142"/>
  <c r="J1142"/>
  <c r="I1142"/>
  <c r="I1112" s="1"/>
  <c r="I37" s="1"/>
  <c r="K1141"/>
  <c r="J1141"/>
  <c r="I1141"/>
  <c r="K1140"/>
  <c r="J1140"/>
  <c r="I1140"/>
  <c r="M1139"/>
  <c r="L1139"/>
  <c r="M1134"/>
  <c r="L1134"/>
  <c r="K1134"/>
  <c r="J1134"/>
  <c r="I1134"/>
  <c r="M1129"/>
  <c r="L1129"/>
  <c r="K1129"/>
  <c r="J1129"/>
  <c r="I1129"/>
  <c r="K1125"/>
  <c r="J1125"/>
  <c r="I1125"/>
  <c r="M1124"/>
  <c r="L1124"/>
  <c r="M1119"/>
  <c r="L1119"/>
  <c r="K1119"/>
  <c r="J1119"/>
  <c r="I1119"/>
  <c r="M1114"/>
  <c r="L1114"/>
  <c r="K1114"/>
  <c r="I1114"/>
  <c r="M1104"/>
  <c r="L1104"/>
  <c r="K1104"/>
  <c r="J1104"/>
  <c r="I1104"/>
  <c r="M1099"/>
  <c r="L1099"/>
  <c r="K1099"/>
  <c r="J1099"/>
  <c r="I1099"/>
  <c r="M1094"/>
  <c r="L1094"/>
  <c r="K1094"/>
  <c r="J1094"/>
  <c r="I1094"/>
  <c r="M1089"/>
  <c r="L1089"/>
  <c r="K1089"/>
  <c r="J1089"/>
  <c r="I1089"/>
  <c r="M1084"/>
  <c r="L1084"/>
  <c r="K1084"/>
  <c r="J1084"/>
  <c r="I1084"/>
  <c r="M1079"/>
  <c r="L1079"/>
  <c r="K1079"/>
  <c r="J1079"/>
  <c r="I1079"/>
  <c r="M1074"/>
  <c r="L1074"/>
  <c r="K1074"/>
  <c r="J1074"/>
  <c r="I1074"/>
  <c r="K1073"/>
  <c r="J1073"/>
  <c r="I1073"/>
  <c r="K1072"/>
  <c r="J1072"/>
  <c r="I1072"/>
  <c r="I932" s="1"/>
  <c r="N932" s="1"/>
  <c r="K1071"/>
  <c r="J1071"/>
  <c r="I1071"/>
  <c r="K1070"/>
  <c r="J1070"/>
  <c r="O1070" s="1"/>
  <c r="I1070"/>
  <c r="M1064"/>
  <c r="L1064"/>
  <c r="K1064"/>
  <c r="J1064"/>
  <c r="I1064"/>
  <c r="M1059"/>
  <c r="L1059"/>
  <c r="K1059"/>
  <c r="J1059"/>
  <c r="I1059"/>
  <c r="M1054"/>
  <c r="L1054"/>
  <c r="K1054"/>
  <c r="J1054"/>
  <c r="I1054"/>
  <c r="K1050"/>
  <c r="J1050"/>
  <c r="I1050"/>
  <c r="M1044"/>
  <c r="L1044"/>
  <c r="K1044"/>
  <c r="J1044"/>
  <c r="I1044"/>
  <c r="K1040"/>
  <c r="J1040"/>
  <c r="I1040"/>
  <c r="I930" s="1"/>
  <c r="N930" s="1"/>
  <c r="M1039"/>
  <c r="L1039"/>
  <c r="J1039"/>
  <c r="M1034"/>
  <c r="L1034"/>
  <c r="K1034"/>
  <c r="J1034"/>
  <c r="I1034"/>
  <c r="K1030"/>
  <c r="J1030"/>
  <c r="I1030"/>
  <c r="M1029"/>
  <c r="L1029"/>
  <c r="M1024"/>
  <c r="L1024"/>
  <c r="K1024"/>
  <c r="J1024"/>
  <c r="I1024"/>
  <c r="M1019"/>
  <c r="L1019"/>
  <c r="K1019"/>
  <c r="J1019"/>
  <c r="I1019"/>
  <c r="M1014"/>
  <c r="L1014"/>
  <c r="K1014"/>
  <c r="J1014"/>
  <c r="I1014"/>
  <c r="M1009"/>
  <c r="L1009"/>
  <c r="K1009"/>
  <c r="J1009"/>
  <c r="I1009"/>
  <c r="M1004"/>
  <c r="L1004"/>
  <c r="K1004"/>
  <c r="J1004"/>
  <c r="I1004"/>
  <c r="M999"/>
  <c r="L999"/>
  <c r="K999"/>
  <c r="J999"/>
  <c r="I999"/>
  <c r="M994"/>
  <c r="L994"/>
  <c r="K994"/>
  <c r="J994"/>
  <c r="I994"/>
  <c r="M989"/>
  <c r="L989"/>
  <c r="K989"/>
  <c r="J989"/>
  <c r="I989"/>
  <c r="M984"/>
  <c r="L984"/>
  <c r="K984"/>
  <c r="J984"/>
  <c r="I984"/>
  <c r="M979"/>
  <c r="L979"/>
  <c r="K979"/>
  <c r="J979"/>
  <c r="I979"/>
  <c r="M974"/>
  <c r="L974"/>
  <c r="K974"/>
  <c r="J974"/>
  <c r="I974"/>
  <c r="M969"/>
  <c r="L969"/>
  <c r="K969"/>
  <c r="J969"/>
  <c r="I969"/>
  <c r="M964"/>
  <c r="L964"/>
  <c r="K964"/>
  <c r="J964"/>
  <c r="I964"/>
  <c r="M959"/>
  <c r="L959"/>
  <c r="K959"/>
  <c r="J959"/>
  <c r="I959"/>
  <c r="M954"/>
  <c r="L954"/>
  <c r="K954"/>
  <c r="J954"/>
  <c r="I954"/>
  <c r="M949"/>
  <c r="L949"/>
  <c r="K949"/>
  <c r="J949"/>
  <c r="I949"/>
  <c r="M944"/>
  <c r="L944"/>
  <c r="K944"/>
  <c r="J944"/>
  <c r="I944"/>
  <c r="K940"/>
  <c r="J940"/>
  <c r="I940"/>
  <c r="M939"/>
  <c r="L939"/>
  <c r="M934"/>
  <c r="L934"/>
  <c r="K934"/>
  <c r="J934"/>
  <c r="I934"/>
  <c r="I933"/>
  <c r="N933" s="1"/>
  <c r="I931"/>
  <c r="M924"/>
  <c r="L924"/>
  <c r="K924"/>
  <c r="J924"/>
  <c r="I924"/>
  <c r="K923"/>
  <c r="J923"/>
  <c r="I923"/>
  <c r="K922"/>
  <c r="J922"/>
  <c r="I922"/>
  <c r="K921"/>
  <c r="J921"/>
  <c r="I921"/>
  <c r="K920"/>
  <c r="J920"/>
  <c r="I920"/>
  <c r="M919"/>
  <c r="L919"/>
  <c r="K918"/>
  <c r="K903" s="1"/>
  <c r="P903" s="1"/>
  <c r="J918"/>
  <c r="I918"/>
  <c r="K917"/>
  <c r="K902" s="1"/>
  <c r="P902" s="1"/>
  <c r="J917"/>
  <c r="J902" s="1"/>
  <c r="O902" s="1"/>
  <c r="I917"/>
  <c r="I902" s="1"/>
  <c r="N902" s="1"/>
  <c r="K916"/>
  <c r="J916"/>
  <c r="I916"/>
  <c r="I901" s="1"/>
  <c r="K915"/>
  <c r="K900" s="1"/>
  <c r="P900" s="1"/>
  <c r="J915"/>
  <c r="I915"/>
  <c r="M914"/>
  <c r="L914"/>
  <c r="M909"/>
  <c r="L909"/>
  <c r="K909"/>
  <c r="J909"/>
  <c r="I909"/>
  <c r="M904"/>
  <c r="L904"/>
  <c r="K904"/>
  <c r="J904"/>
  <c r="I904"/>
  <c r="J901"/>
  <c r="M894"/>
  <c r="L894"/>
  <c r="K894"/>
  <c r="J894"/>
  <c r="I894"/>
  <c r="M889"/>
  <c r="L889"/>
  <c r="K889"/>
  <c r="J889"/>
  <c r="I889"/>
  <c r="M884"/>
  <c r="L884"/>
  <c r="K884"/>
  <c r="J884"/>
  <c r="I884"/>
  <c r="M879"/>
  <c r="L879"/>
  <c r="K879"/>
  <c r="J879"/>
  <c r="I879"/>
  <c r="M874"/>
  <c r="L874"/>
  <c r="K874"/>
  <c r="J874"/>
  <c r="I874"/>
  <c r="K870"/>
  <c r="J870"/>
  <c r="I870"/>
  <c r="M869"/>
  <c r="L869"/>
  <c r="K864"/>
  <c r="J864"/>
  <c r="I864"/>
  <c r="M859"/>
  <c r="L859"/>
  <c r="K859"/>
  <c r="J859"/>
  <c r="I859"/>
  <c r="M854"/>
  <c r="L854"/>
  <c r="K854"/>
  <c r="J854"/>
  <c r="I854"/>
  <c r="K849"/>
  <c r="J849"/>
  <c r="I849"/>
  <c r="M844"/>
  <c r="L844"/>
  <c r="K844"/>
  <c r="J844"/>
  <c r="I844"/>
  <c r="K839"/>
  <c r="J839"/>
  <c r="I839"/>
  <c r="M834"/>
  <c r="L834"/>
  <c r="K834"/>
  <c r="J834"/>
  <c r="I834"/>
  <c r="M829"/>
  <c r="L829"/>
  <c r="K829"/>
  <c r="J829"/>
  <c r="I829"/>
  <c r="M824"/>
  <c r="L824"/>
  <c r="K824"/>
  <c r="J824"/>
  <c r="I824"/>
  <c r="M819"/>
  <c r="L819"/>
  <c r="K819"/>
  <c r="J819"/>
  <c r="I819"/>
  <c r="K814"/>
  <c r="P814" s="1"/>
  <c r="J814"/>
  <c r="O814" s="1"/>
  <c r="I814"/>
  <c r="N814" s="1"/>
  <c r="M809"/>
  <c r="L809"/>
  <c r="K809"/>
  <c r="J809"/>
  <c r="I809"/>
  <c r="K804"/>
  <c r="J804"/>
  <c r="I804"/>
  <c r="K799"/>
  <c r="J799"/>
  <c r="I799"/>
  <c r="M794"/>
  <c r="L794"/>
  <c r="K794"/>
  <c r="J794"/>
  <c r="I794"/>
  <c r="M789"/>
  <c r="L789"/>
  <c r="K789"/>
  <c r="J789"/>
  <c r="I789"/>
  <c r="K784"/>
  <c r="J784"/>
  <c r="I784"/>
  <c r="K779"/>
  <c r="J779"/>
  <c r="I779"/>
  <c r="M774"/>
  <c r="L774"/>
  <c r="K774"/>
  <c r="J774"/>
  <c r="I774"/>
  <c r="K769"/>
  <c r="J769"/>
  <c r="I769"/>
  <c r="M764"/>
  <c r="L764"/>
  <c r="K764"/>
  <c r="J764"/>
  <c r="I764"/>
  <c r="M759"/>
  <c r="L759"/>
  <c r="K759"/>
  <c r="J759"/>
  <c r="I759"/>
  <c r="K755"/>
  <c r="J755"/>
  <c r="O755" s="1"/>
  <c r="I755"/>
  <c r="M754"/>
  <c r="L754"/>
  <c r="M749"/>
  <c r="L749"/>
  <c r="K749"/>
  <c r="J749"/>
  <c r="I749"/>
  <c r="M744"/>
  <c r="L744"/>
  <c r="K744"/>
  <c r="J744"/>
  <c r="I744"/>
  <c r="M739"/>
  <c r="L739"/>
  <c r="K739"/>
  <c r="J739"/>
  <c r="I739"/>
  <c r="K738"/>
  <c r="K728" s="1"/>
  <c r="P728" s="1"/>
  <c r="J738"/>
  <c r="I738"/>
  <c r="I728" s="1"/>
  <c r="N728" s="1"/>
  <c r="K737"/>
  <c r="J737"/>
  <c r="J727" s="1"/>
  <c r="O727" s="1"/>
  <c r="I737"/>
  <c r="K736"/>
  <c r="K726" s="1"/>
  <c r="J736"/>
  <c r="I736"/>
  <c r="I726" s="1"/>
  <c r="K735"/>
  <c r="P735" s="1"/>
  <c r="J735"/>
  <c r="O735" s="1"/>
  <c r="I735"/>
  <c r="M729"/>
  <c r="L729"/>
  <c r="K729"/>
  <c r="J729"/>
  <c r="I729"/>
  <c r="J728"/>
  <c r="O728" s="1"/>
  <c r="K727"/>
  <c r="P727" s="1"/>
  <c r="I727"/>
  <c r="N727" s="1"/>
  <c r="J726"/>
  <c r="M719"/>
  <c r="L719"/>
  <c r="K719"/>
  <c r="J719"/>
  <c r="I719"/>
  <c r="M714"/>
  <c r="L714"/>
  <c r="K714"/>
  <c r="J714"/>
  <c r="I714"/>
  <c r="K709"/>
  <c r="J709"/>
  <c r="I709"/>
  <c r="M704"/>
  <c r="L704"/>
  <c r="K704"/>
  <c r="J704"/>
  <c r="I704"/>
  <c r="M699"/>
  <c r="L699"/>
  <c r="K699"/>
  <c r="J699"/>
  <c r="I699"/>
  <c r="M694"/>
  <c r="L694"/>
  <c r="K694"/>
  <c r="J694"/>
  <c r="I694"/>
  <c r="K693"/>
  <c r="J693"/>
  <c r="I693"/>
  <c r="K692"/>
  <c r="J692"/>
  <c r="I692"/>
  <c r="K691"/>
  <c r="K689" s="1"/>
  <c r="J691"/>
  <c r="I691"/>
  <c r="J690"/>
  <c r="O690" s="1"/>
  <c r="I690"/>
  <c r="M689"/>
  <c r="L689"/>
  <c r="M684"/>
  <c r="L684"/>
  <c r="K684"/>
  <c r="J684"/>
  <c r="I684"/>
  <c r="K683"/>
  <c r="K678" s="1"/>
  <c r="J683"/>
  <c r="I683"/>
  <c r="K682"/>
  <c r="J682"/>
  <c r="J677" s="1"/>
  <c r="J597" s="1"/>
  <c r="I682"/>
  <c r="M679"/>
  <c r="L679"/>
  <c r="K679"/>
  <c r="J678"/>
  <c r="K677"/>
  <c r="K597" s="1"/>
  <c r="K676"/>
  <c r="J676"/>
  <c r="J596" s="1"/>
  <c r="I676"/>
  <c r="K675"/>
  <c r="J675"/>
  <c r="I675"/>
  <c r="N675" s="1"/>
  <c r="M674"/>
  <c r="L674"/>
  <c r="K669"/>
  <c r="J669"/>
  <c r="I669"/>
  <c r="K664"/>
  <c r="J664"/>
  <c r="I664"/>
  <c r="K659"/>
  <c r="J659"/>
  <c r="I659"/>
  <c r="K654"/>
  <c r="J654"/>
  <c r="I654"/>
  <c r="M649"/>
  <c r="L649"/>
  <c r="K649"/>
  <c r="J649"/>
  <c r="I649"/>
  <c r="M644"/>
  <c r="L644"/>
  <c r="K644"/>
  <c r="J644"/>
  <c r="I644"/>
  <c r="K640"/>
  <c r="J640"/>
  <c r="O640" s="1"/>
  <c r="I640"/>
  <c r="M639"/>
  <c r="L639"/>
  <c r="K634"/>
  <c r="J634"/>
  <c r="I634"/>
  <c r="K629"/>
  <c r="J629"/>
  <c r="I629"/>
  <c r="K624"/>
  <c r="J624"/>
  <c r="I624"/>
  <c r="K619"/>
  <c r="J619"/>
  <c r="I619"/>
  <c r="M614"/>
  <c r="L614"/>
  <c r="K614"/>
  <c r="J614"/>
  <c r="I614"/>
  <c r="M609"/>
  <c r="L609"/>
  <c r="K609"/>
  <c r="J609"/>
  <c r="I609"/>
  <c r="K605"/>
  <c r="J605"/>
  <c r="I605"/>
  <c r="N605" s="1"/>
  <c r="M604"/>
  <c r="L604"/>
  <c r="M599"/>
  <c r="L599"/>
  <c r="K599"/>
  <c r="J599"/>
  <c r="I599"/>
  <c r="J598"/>
  <c r="O598" s="1"/>
  <c r="K596"/>
  <c r="M589"/>
  <c r="L589"/>
  <c r="K589"/>
  <c r="J589"/>
  <c r="I589"/>
  <c r="M584"/>
  <c r="L584"/>
  <c r="K584"/>
  <c r="J584"/>
  <c r="I584"/>
  <c r="M579"/>
  <c r="L579"/>
  <c r="K579"/>
  <c r="J579"/>
  <c r="I579"/>
  <c r="K578"/>
  <c r="J578"/>
  <c r="I578"/>
  <c r="K577"/>
  <c r="J577"/>
  <c r="I577"/>
  <c r="K576"/>
  <c r="P576" s="1"/>
  <c r="J576"/>
  <c r="O576" s="1"/>
  <c r="I576"/>
  <c r="N576" s="1"/>
  <c r="K575"/>
  <c r="J575"/>
  <c r="I575"/>
  <c r="N575" s="1"/>
  <c r="L569"/>
  <c r="K569"/>
  <c r="J569"/>
  <c r="O569" s="1"/>
  <c r="I569"/>
  <c r="N569" s="1"/>
  <c r="L564"/>
  <c r="K564"/>
  <c r="J564"/>
  <c r="O564" s="1"/>
  <c r="I564"/>
  <c r="N564" s="1"/>
  <c r="L559"/>
  <c r="K559"/>
  <c r="J559"/>
  <c r="O559" s="1"/>
  <c r="I559"/>
  <c r="N559" s="1"/>
  <c r="J556"/>
  <c r="I556"/>
  <c r="N556" s="1"/>
  <c r="J555"/>
  <c r="I555"/>
  <c r="N555" s="1"/>
  <c r="M549"/>
  <c r="L549"/>
  <c r="K549"/>
  <c r="K525" s="1"/>
  <c r="J549"/>
  <c r="J525" s="1"/>
  <c r="I549"/>
  <c r="I525" s="1"/>
  <c r="I524" s="1"/>
  <c r="K544"/>
  <c r="J544"/>
  <c r="I544"/>
  <c r="K539"/>
  <c r="J539"/>
  <c r="I539"/>
  <c r="M534"/>
  <c r="L534"/>
  <c r="K534"/>
  <c r="J534"/>
  <c r="I534"/>
  <c r="K529"/>
  <c r="P529" s="1"/>
  <c r="J529"/>
  <c r="O529" s="1"/>
  <c r="I529"/>
  <c r="N529" s="1"/>
  <c r="K519"/>
  <c r="J519"/>
  <c r="I519"/>
  <c r="K514"/>
  <c r="J514"/>
  <c r="I514"/>
  <c r="K509"/>
  <c r="J509"/>
  <c r="I509"/>
  <c r="K504"/>
  <c r="J504"/>
  <c r="I504"/>
  <c r="K499"/>
  <c r="J499"/>
  <c r="I499"/>
  <c r="K494"/>
  <c r="J494"/>
  <c r="I494"/>
  <c r="M489"/>
  <c r="L489"/>
  <c r="K489"/>
  <c r="J489"/>
  <c r="I489"/>
  <c r="M484"/>
  <c r="L484"/>
  <c r="K484"/>
  <c r="J484"/>
  <c r="I484"/>
  <c r="M479"/>
  <c r="L479"/>
  <c r="K479"/>
  <c r="J479"/>
  <c r="I479"/>
  <c r="M474"/>
  <c r="L474"/>
  <c r="K474"/>
  <c r="J474"/>
  <c r="I474"/>
  <c r="M469"/>
  <c r="L469"/>
  <c r="K469"/>
  <c r="J469"/>
  <c r="I469"/>
  <c r="M464"/>
  <c r="L464"/>
  <c r="K464"/>
  <c r="J464"/>
  <c r="I464"/>
  <c r="M459"/>
  <c r="L459"/>
  <c r="K459"/>
  <c r="J459"/>
  <c r="I459"/>
  <c r="M454"/>
  <c r="L454"/>
  <c r="K454"/>
  <c r="J454"/>
  <c r="I454"/>
  <c r="G454"/>
  <c r="G459" s="1"/>
  <c r="G464" s="1"/>
  <c r="G469" s="1"/>
  <c r="G474" s="1"/>
  <c r="F454"/>
  <c r="F459" s="1"/>
  <c r="F464" s="1"/>
  <c r="F469" s="1"/>
  <c r="M449"/>
  <c r="L449"/>
  <c r="K449"/>
  <c r="J449"/>
  <c r="I449"/>
  <c r="K445"/>
  <c r="J445"/>
  <c r="O445" s="1"/>
  <c r="I445"/>
  <c r="M444"/>
  <c r="L444"/>
  <c r="J444"/>
  <c r="K439"/>
  <c r="J439"/>
  <c r="I439"/>
  <c r="K434"/>
  <c r="J434"/>
  <c r="I434"/>
  <c r="K429"/>
  <c r="J429"/>
  <c r="I429"/>
  <c r="K424"/>
  <c r="J424"/>
  <c r="I424"/>
  <c r="K419"/>
  <c r="J419"/>
  <c r="I419"/>
  <c r="K414"/>
  <c r="J414"/>
  <c r="I414"/>
  <c r="K409"/>
  <c r="J409"/>
  <c r="I409"/>
  <c r="K404"/>
  <c r="J404"/>
  <c r="I404"/>
  <c r="M399"/>
  <c r="L399"/>
  <c r="K399"/>
  <c r="J399"/>
  <c r="I399"/>
  <c r="M394"/>
  <c r="L394"/>
  <c r="K394"/>
  <c r="J394"/>
  <c r="I394"/>
  <c r="M389"/>
  <c r="L389"/>
  <c r="K389"/>
  <c r="J389"/>
  <c r="I389"/>
  <c r="M384"/>
  <c r="L384"/>
  <c r="K384"/>
  <c r="J384"/>
  <c r="I384"/>
  <c r="M379"/>
  <c r="L379"/>
  <c r="K379"/>
  <c r="J379"/>
  <c r="I379"/>
  <c r="K375"/>
  <c r="P375" s="1"/>
  <c r="J375"/>
  <c r="O375" s="1"/>
  <c r="I375"/>
  <c r="J374"/>
  <c r="O374" s="1"/>
  <c r="K369"/>
  <c r="J369"/>
  <c r="I369"/>
  <c r="K364"/>
  <c r="J364"/>
  <c r="I364"/>
  <c r="K359"/>
  <c r="J359"/>
  <c r="I359"/>
  <c r="K354"/>
  <c r="J354"/>
  <c r="I354"/>
  <c r="K349"/>
  <c r="J349"/>
  <c r="I349"/>
  <c r="K344"/>
  <c r="J344"/>
  <c r="I344"/>
  <c r="K339"/>
  <c r="J339"/>
  <c r="I339"/>
  <c r="K334"/>
  <c r="J334"/>
  <c r="I334"/>
  <c r="K329"/>
  <c r="J329"/>
  <c r="I329"/>
  <c r="K324"/>
  <c r="J324"/>
  <c r="I324"/>
  <c r="M319"/>
  <c r="L319"/>
  <c r="K319"/>
  <c r="J319"/>
  <c r="I319"/>
  <c r="M314"/>
  <c r="L314"/>
  <c r="K314"/>
  <c r="J314"/>
  <c r="I314"/>
  <c r="M309"/>
  <c r="L309"/>
  <c r="K309"/>
  <c r="J309"/>
  <c r="I309"/>
  <c r="M304"/>
  <c r="L304"/>
  <c r="K304"/>
  <c r="J304"/>
  <c r="I304"/>
  <c r="M299"/>
  <c r="L299"/>
  <c r="K299"/>
  <c r="J299"/>
  <c r="I299"/>
  <c r="K295"/>
  <c r="P295" s="1"/>
  <c r="M294"/>
  <c r="L294"/>
  <c r="J294"/>
  <c r="I294"/>
  <c r="M289"/>
  <c r="L289"/>
  <c r="K289"/>
  <c r="J289"/>
  <c r="I289"/>
  <c r="J285"/>
  <c r="I285"/>
  <c r="N285" s="1"/>
  <c r="M284"/>
  <c r="L284"/>
  <c r="M279"/>
  <c r="L279"/>
  <c r="K279"/>
  <c r="J279"/>
  <c r="I279"/>
  <c r="M278"/>
  <c r="L278"/>
  <c r="M277"/>
  <c r="L277"/>
  <c r="K277"/>
  <c r="J277"/>
  <c r="I277"/>
  <c r="M276"/>
  <c r="L276"/>
  <c r="M269"/>
  <c r="L269"/>
  <c r="K269"/>
  <c r="J269"/>
  <c r="I269"/>
  <c r="M264"/>
  <c r="L264"/>
  <c r="K264"/>
  <c r="J264"/>
  <c r="I264"/>
  <c r="K260"/>
  <c r="K230" s="1"/>
  <c r="P230" s="1"/>
  <c r="M259"/>
  <c r="L259"/>
  <c r="J259"/>
  <c r="I259"/>
  <c r="M254"/>
  <c r="L254"/>
  <c r="P254" s="1"/>
  <c r="K254"/>
  <c r="J254"/>
  <c r="I254"/>
  <c r="K249"/>
  <c r="J249"/>
  <c r="I249"/>
  <c r="M244"/>
  <c r="L244"/>
  <c r="K244"/>
  <c r="J244"/>
  <c r="I244"/>
  <c r="M239"/>
  <c r="L239"/>
  <c r="K239"/>
  <c r="J239"/>
  <c r="I239"/>
  <c r="M234"/>
  <c r="L234"/>
  <c r="P234" s="1"/>
  <c r="K234"/>
  <c r="J234"/>
  <c r="I234"/>
  <c r="K233"/>
  <c r="J233"/>
  <c r="I233"/>
  <c r="K232"/>
  <c r="J232"/>
  <c r="I232"/>
  <c r="K231"/>
  <c r="J231"/>
  <c r="I231"/>
  <c r="J230"/>
  <c r="O230" s="1"/>
  <c r="I230"/>
  <c r="N230" s="1"/>
  <c r="M229"/>
  <c r="L229"/>
  <c r="M224"/>
  <c r="L224"/>
  <c r="K224"/>
  <c r="J224"/>
  <c r="I224"/>
  <c r="M219"/>
  <c r="L219"/>
  <c r="K219"/>
  <c r="J219"/>
  <c r="I219"/>
  <c r="M214"/>
  <c r="L214"/>
  <c r="K214"/>
  <c r="J214"/>
  <c r="I214"/>
  <c r="M209"/>
  <c r="L209"/>
  <c r="K209"/>
  <c r="J209"/>
  <c r="I209"/>
  <c r="M204"/>
  <c r="L204"/>
  <c r="K204"/>
  <c r="J204"/>
  <c r="I204"/>
  <c r="M199"/>
  <c r="L199"/>
  <c r="K199"/>
  <c r="J199"/>
  <c r="I199"/>
  <c r="M194"/>
  <c r="L194"/>
  <c r="K194"/>
  <c r="J194"/>
  <c r="I194"/>
  <c r="M189"/>
  <c r="L189"/>
  <c r="K189"/>
  <c r="J189"/>
  <c r="I189"/>
  <c r="M184"/>
  <c r="L184"/>
  <c r="K184"/>
  <c r="J184"/>
  <c r="I184"/>
  <c r="M179"/>
  <c r="L179"/>
  <c r="K179"/>
  <c r="J179"/>
  <c r="I179"/>
  <c r="M174"/>
  <c r="L174"/>
  <c r="K174"/>
  <c r="J174"/>
  <c r="I174"/>
  <c r="M169"/>
  <c r="L169"/>
  <c r="K169"/>
  <c r="J169"/>
  <c r="I169"/>
  <c r="M164"/>
  <c r="L164"/>
  <c r="K164"/>
  <c r="J164"/>
  <c r="I164"/>
  <c r="M159"/>
  <c r="L159"/>
  <c r="K159"/>
  <c r="J159"/>
  <c r="I159"/>
  <c r="K154"/>
  <c r="J154"/>
  <c r="I154"/>
  <c r="K149"/>
  <c r="J149"/>
  <c r="I149"/>
  <c r="K144"/>
  <c r="J144"/>
  <c r="I144"/>
  <c r="K139"/>
  <c r="J139"/>
  <c r="I139"/>
  <c r="K134"/>
  <c r="J134"/>
  <c r="I134"/>
  <c r="K129"/>
  <c r="J129"/>
  <c r="I129"/>
  <c r="K124"/>
  <c r="J124"/>
  <c r="I124"/>
  <c r="K119"/>
  <c r="J119"/>
  <c r="I119"/>
  <c r="K115"/>
  <c r="M114"/>
  <c r="L114"/>
  <c r="J114"/>
  <c r="I114"/>
  <c r="M109"/>
  <c r="L109"/>
  <c r="K109"/>
  <c r="J109"/>
  <c r="I109"/>
  <c r="M104"/>
  <c r="L104"/>
  <c r="K104"/>
  <c r="J104"/>
  <c r="I104"/>
  <c r="M99"/>
  <c r="L99"/>
  <c r="K99"/>
  <c r="J99"/>
  <c r="I99"/>
  <c r="M94"/>
  <c r="L94"/>
  <c r="K94"/>
  <c r="J94"/>
  <c r="I94"/>
  <c r="K93"/>
  <c r="J93"/>
  <c r="I93"/>
  <c r="K92"/>
  <c r="J92"/>
  <c r="I92"/>
  <c r="K91"/>
  <c r="J91"/>
  <c r="I91"/>
  <c r="J90"/>
  <c r="O90" s="1"/>
  <c r="I90"/>
  <c r="M89"/>
  <c r="L89"/>
  <c r="M84"/>
  <c r="L84"/>
  <c r="K84"/>
  <c r="J84"/>
  <c r="I84"/>
  <c r="M79"/>
  <c r="L79"/>
  <c r="K79"/>
  <c r="J79"/>
  <c r="I79"/>
  <c r="M74"/>
  <c r="L74"/>
  <c r="K74"/>
  <c r="J74"/>
  <c r="I74"/>
  <c r="M69"/>
  <c r="L69"/>
  <c r="K69"/>
  <c r="J69"/>
  <c r="I69"/>
  <c r="K68"/>
  <c r="J68"/>
  <c r="I68"/>
  <c r="K67"/>
  <c r="J67"/>
  <c r="I67"/>
  <c r="K66"/>
  <c r="J66"/>
  <c r="I66"/>
  <c r="M65"/>
  <c r="L65"/>
  <c r="P65" s="1"/>
  <c r="J65"/>
  <c r="I65"/>
  <c r="K64"/>
  <c r="M59"/>
  <c r="L59"/>
  <c r="K59"/>
  <c r="J59"/>
  <c r="I59"/>
  <c r="M54"/>
  <c r="L54"/>
  <c r="K54"/>
  <c r="J54"/>
  <c r="I54"/>
  <c r="K53"/>
  <c r="J53"/>
  <c r="I53"/>
  <c r="K52"/>
  <c r="J52"/>
  <c r="I52"/>
  <c r="K51"/>
  <c r="J51"/>
  <c r="I51"/>
  <c r="K50"/>
  <c r="P50" s="1"/>
  <c r="J50"/>
  <c r="I50"/>
  <c r="N50" s="1"/>
  <c r="M49"/>
  <c r="L49"/>
  <c r="M44"/>
  <c r="L44"/>
  <c r="K44"/>
  <c r="J44"/>
  <c r="I44"/>
  <c r="M43"/>
  <c r="L43"/>
  <c r="L23" s="1"/>
  <c r="K43"/>
  <c r="J43"/>
  <c r="I43"/>
  <c r="M42"/>
  <c r="L42"/>
  <c r="K42"/>
  <c r="J42"/>
  <c r="I42"/>
  <c r="M41"/>
  <c r="M21" s="1"/>
  <c r="L41"/>
  <c r="K41"/>
  <c r="J41"/>
  <c r="I41"/>
  <c r="M38"/>
  <c r="L38"/>
  <c r="M37"/>
  <c r="L37"/>
  <c r="M36"/>
  <c r="L36"/>
  <c r="M35"/>
  <c r="L35"/>
  <c r="M33"/>
  <c r="L33"/>
  <c r="K33"/>
  <c r="J33"/>
  <c r="I33"/>
  <c r="M32"/>
  <c r="L32"/>
  <c r="K32"/>
  <c r="J32"/>
  <c r="I32"/>
  <c r="M31"/>
  <c r="L31"/>
  <c r="M30"/>
  <c r="L30"/>
  <c r="I30"/>
  <c r="M28"/>
  <c r="L28"/>
  <c r="K28"/>
  <c r="J28"/>
  <c r="M27"/>
  <c r="L27"/>
  <c r="J27"/>
  <c r="M26"/>
  <c r="L26"/>
  <c r="M25"/>
  <c r="L25"/>
  <c r="L21"/>
  <c r="I27" l="1"/>
  <c r="N27" s="1"/>
  <c r="K27"/>
  <c r="L34"/>
  <c r="I276"/>
  <c r="P534"/>
  <c r="P579"/>
  <c r="J595"/>
  <c r="O595" s="1"/>
  <c r="M734"/>
  <c r="P764"/>
  <c r="P794"/>
  <c r="P824"/>
  <c r="P844"/>
  <c r="P854"/>
  <c r="P874"/>
  <c r="P884"/>
  <c r="J919"/>
  <c r="P1790"/>
  <c r="P1805"/>
  <c r="P1820"/>
  <c r="P1830"/>
  <c r="P1840"/>
  <c r="P1860"/>
  <c r="P1875"/>
  <c r="P1890"/>
  <c r="P1900"/>
  <c r="P1910"/>
  <c r="P1920"/>
  <c r="P1930"/>
  <c r="P1940"/>
  <c r="P1950"/>
  <c r="J1957"/>
  <c r="P684"/>
  <c r="P694"/>
  <c r="J1635"/>
  <c r="P244"/>
  <c r="P109"/>
  <c r="P179"/>
  <c r="L29"/>
  <c r="P42"/>
  <c r="K49"/>
  <c r="P49" s="1"/>
  <c r="L64"/>
  <c r="L40" s="1"/>
  <c r="L39" s="1"/>
  <c r="I64"/>
  <c r="I40" s="1"/>
  <c r="I39" s="1"/>
  <c r="J64"/>
  <c r="J40" s="1"/>
  <c r="J39" s="1"/>
  <c r="P194"/>
  <c r="P214"/>
  <c r="P319"/>
  <c r="I574"/>
  <c r="N574" s="1"/>
  <c r="P589"/>
  <c r="J689"/>
  <c r="P704"/>
  <c r="I725"/>
  <c r="I724" s="1"/>
  <c r="N724" s="1"/>
  <c r="K901"/>
  <c r="J1595"/>
  <c r="J89"/>
  <c r="K229"/>
  <c r="K734"/>
  <c r="J734"/>
  <c r="O734" s="1"/>
  <c r="K114"/>
  <c r="P114" s="1"/>
  <c r="P115"/>
  <c r="O1630"/>
  <c r="N1630"/>
  <c r="I278"/>
  <c r="K285"/>
  <c r="K284" s="1"/>
  <c r="P284" s="1"/>
  <c r="K294"/>
  <c r="P294" s="1"/>
  <c r="K374"/>
  <c r="P374" s="1"/>
  <c r="P384"/>
  <c r="P489"/>
  <c r="K276"/>
  <c r="P1094"/>
  <c r="P1189"/>
  <c r="P1209"/>
  <c r="P1260"/>
  <c r="P1315"/>
  <c r="P1400"/>
  <c r="P1420"/>
  <c r="P1500"/>
  <c r="P1520"/>
  <c r="P1550"/>
  <c r="P1640"/>
  <c r="P1680"/>
  <c r="P44"/>
  <c r="I49"/>
  <c r="K259"/>
  <c r="P259" s="1"/>
  <c r="P260"/>
  <c r="J914"/>
  <c r="J900"/>
  <c r="O900" s="1"/>
  <c r="K914"/>
  <c r="I903"/>
  <c r="N903" s="1"/>
  <c r="I919"/>
  <c r="J639"/>
  <c r="J754"/>
  <c r="I31"/>
  <c r="N31" s="1"/>
  <c r="J229"/>
  <c r="P394"/>
  <c r="J725"/>
  <c r="P934"/>
  <c r="P1084"/>
  <c r="P1104"/>
  <c r="J1159"/>
  <c r="O1159" s="1"/>
  <c r="P1199"/>
  <c r="P1224"/>
  <c r="P1234"/>
  <c r="P1410"/>
  <c r="P1530"/>
  <c r="P1630"/>
  <c r="M24"/>
  <c r="P689"/>
  <c r="I604"/>
  <c r="I229"/>
  <c r="N229" s="1"/>
  <c r="P1280"/>
  <c r="P1715"/>
  <c r="P2050"/>
  <c r="P79"/>
  <c r="P264"/>
  <c r="M15"/>
  <c r="O27"/>
  <c r="O42"/>
  <c r="N42"/>
  <c r="O44"/>
  <c r="N44"/>
  <c r="N49"/>
  <c r="J49"/>
  <c r="O49" s="1"/>
  <c r="O50"/>
  <c r="M64"/>
  <c r="N65"/>
  <c r="O65"/>
  <c r="N69"/>
  <c r="O69"/>
  <c r="N79"/>
  <c r="O79"/>
  <c r="O89"/>
  <c r="O94"/>
  <c r="N94"/>
  <c r="O104"/>
  <c r="N104"/>
  <c r="O174"/>
  <c r="N174"/>
  <c r="O184"/>
  <c r="N184"/>
  <c r="O194"/>
  <c r="N194"/>
  <c r="O204"/>
  <c r="N204"/>
  <c r="O214"/>
  <c r="N214"/>
  <c r="O234"/>
  <c r="N234"/>
  <c r="O244"/>
  <c r="N244"/>
  <c r="O254"/>
  <c r="N254"/>
  <c r="N259"/>
  <c r="O259"/>
  <c r="O264"/>
  <c r="N264"/>
  <c r="N276"/>
  <c r="N278"/>
  <c r="J284"/>
  <c r="O284" s="1"/>
  <c r="O285"/>
  <c r="N289"/>
  <c r="O289"/>
  <c r="O304"/>
  <c r="N304"/>
  <c r="O314"/>
  <c r="N314"/>
  <c r="I374"/>
  <c r="N374" s="1"/>
  <c r="N375"/>
  <c r="O384"/>
  <c r="N384"/>
  <c r="O394"/>
  <c r="N394"/>
  <c r="O444"/>
  <c r="N449"/>
  <c r="O449"/>
  <c r="N459"/>
  <c r="O459"/>
  <c r="N469"/>
  <c r="O469"/>
  <c r="N479"/>
  <c r="O479"/>
  <c r="N489"/>
  <c r="O489"/>
  <c r="M525"/>
  <c r="N549"/>
  <c r="O549"/>
  <c r="K574"/>
  <c r="P574" s="1"/>
  <c r="P575"/>
  <c r="J278"/>
  <c r="O278" s="1"/>
  <c r="N579"/>
  <c r="O579"/>
  <c r="N589"/>
  <c r="O589"/>
  <c r="N604"/>
  <c r="J604"/>
  <c r="O604" s="1"/>
  <c r="O605"/>
  <c r="N609"/>
  <c r="O609"/>
  <c r="O639"/>
  <c r="O644"/>
  <c r="N644"/>
  <c r="K674"/>
  <c r="P675"/>
  <c r="I679"/>
  <c r="O684"/>
  <c r="N684"/>
  <c r="O689"/>
  <c r="O694"/>
  <c r="N694"/>
  <c r="O704"/>
  <c r="N704"/>
  <c r="N729"/>
  <c r="O729"/>
  <c r="I734"/>
  <c r="N734" s="1"/>
  <c r="N735"/>
  <c r="N739"/>
  <c r="O739"/>
  <c r="N749"/>
  <c r="O749"/>
  <c r="I754"/>
  <c r="N755"/>
  <c r="K754"/>
  <c r="P754" s="1"/>
  <c r="P755"/>
  <c r="O764"/>
  <c r="N764"/>
  <c r="O774"/>
  <c r="N774"/>
  <c r="O794"/>
  <c r="N794"/>
  <c r="O824"/>
  <c r="N824"/>
  <c r="O844"/>
  <c r="N844"/>
  <c r="O854"/>
  <c r="N854"/>
  <c r="J869"/>
  <c r="O869" s="1"/>
  <c r="O870"/>
  <c r="O874"/>
  <c r="N874"/>
  <c r="O884"/>
  <c r="N884"/>
  <c r="O924"/>
  <c r="N924"/>
  <c r="I939"/>
  <c r="N940"/>
  <c r="K939"/>
  <c r="P939" s="1"/>
  <c r="P940"/>
  <c r="N949"/>
  <c r="O949"/>
  <c r="N959"/>
  <c r="O959"/>
  <c r="N989"/>
  <c r="O989"/>
  <c r="N999"/>
  <c r="O999"/>
  <c r="N1009"/>
  <c r="O1009"/>
  <c r="N1019"/>
  <c r="O1019"/>
  <c r="I1029"/>
  <c r="N1030"/>
  <c r="K1029"/>
  <c r="P1029" s="1"/>
  <c r="P1030"/>
  <c r="J1049"/>
  <c r="O1050"/>
  <c r="O1054"/>
  <c r="N1054"/>
  <c r="O1064"/>
  <c r="N1064"/>
  <c r="K931"/>
  <c r="J932"/>
  <c r="O932" s="1"/>
  <c r="K933"/>
  <c r="P933" s="1"/>
  <c r="N1079"/>
  <c r="O1079"/>
  <c r="N1089"/>
  <c r="O1089"/>
  <c r="N1099"/>
  <c r="O1099"/>
  <c r="J1124"/>
  <c r="I1179"/>
  <c r="N1179" s="1"/>
  <c r="N1180"/>
  <c r="K1179"/>
  <c r="P1179" s="1"/>
  <c r="P1180"/>
  <c r="N1189"/>
  <c r="O1189"/>
  <c r="N1199"/>
  <c r="O1199"/>
  <c r="N1209"/>
  <c r="O1209"/>
  <c r="I1214"/>
  <c r="N1214" s="1"/>
  <c r="N1215"/>
  <c r="K1214"/>
  <c r="P1214" s="1"/>
  <c r="P1215"/>
  <c r="O1224"/>
  <c r="N1224"/>
  <c r="O1234"/>
  <c r="N1234"/>
  <c r="K31"/>
  <c r="P1252"/>
  <c r="K1255"/>
  <c r="P1255" s="1"/>
  <c r="P1256"/>
  <c r="O1260"/>
  <c r="N1260"/>
  <c r="O1280"/>
  <c r="N1280"/>
  <c r="N1315"/>
  <c r="O1315"/>
  <c r="J1340"/>
  <c r="J1350"/>
  <c r="O1350" s="1"/>
  <c r="O1351"/>
  <c r="O1390"/>
  <c r="N1390"/>
  <c r="O1400"/>
  <c r="N1400"/>
  <c r="O1410"/>
  <c r="N1410"/>
  <c r="O1420"/>
  <c r="N1420"/>
  <c r="O1430"/>
  <c r="N1430"/>
  <c r="O1450"/>
  <c r="N1450"/>
  <c r="O1480"/>
  <c r="N1480"/>
  <c r="O1490"/>
  <c r="N1490"/>
  <c r="O1500"/>
  <c r="N1500"/>
  <c r="O1520"/>
  <c r="N1520"/>
  <c r="O1530"/>
  <c r="N1530"/>
  <c r="I1540"/>
  <c r="N1541"/>
  <c r="K1540"/>
  <c r="P1541"/>
  <c r="O1550"/>
  <c r="N1550"/>
  <c r="J1575"/>
  <c r="O1575" s="1"/>
  <c r="O1576"/>
  <c r="I1585"/>
  <c r="K1585"/>
  <c r="I1595"/>
  <c r="K1595"/>
  <c r="J1605"/>
  <c r="I1615"/>
  <c r="K1615"/>
  <c r="J1625"/>
  <c r="O1625" s="1"/>
  <c r="I1635"/>
  <c r="N1635" s="1"/>
  <c r="N1636"/>
  <c r="K1635"/>
  <c r="P1636"/>
  <c r="O1640"/>
  <c r="N1640"/>
  <c r="J1645"/>
  <c r="O1645" s="1"/>
  <c r="I1655"/>
  <c r="N1656"/>
  <c r="K1655"/>
  <c r="P1655" s="1"/>
  <c r="P1656"/>
  <c r="J1670"/>
  <c r="O1670" s="1"/>
  <c r="O1671"/>
  <c r="O1680"/>
  <c r="N1680"/>
  <c r="I1710"/>
  <c r="N1710" s="1"/>
  <c r="K1710"/>
  <c r="P1710" s="1"/>
  <c r="N1715"/>
  <c r="O1715"/>
  <c r="J1725"/>
  <c r="O1725" s="1"/>
  <c r="O1726"/>
  <c r="K1722"/>
  <c r="P1722" s="1"/>
  <c r="J1723"/>
  <c r="K1724"/>
  <c r="N1735"/>
  <c r="O1735"/>
  <c r="N1755"/>
  <c r="O1755"/>
  <c r="N1775"/>
  <c r="O1775"/>
  <c r="O1810"/>
  <c r="N1810"/>
  <c r="N1825"/>
  <c r="O1825"/>
  <c r="N1835"/>
  <c r="O1835"/>
  <c r="N1845"/>
  <c r="O1845"/>
  <c r="N1855"/>
  <c r="O1855"/>
  <c r="I1865"/>
  <c r="N1866"/>
  <c r="K1865"/>
  <c r="P1866"/>
  <c r="O1870"/>
  <c r="N1870"/>
  <c r="I1885"/>
  <c r="N1885" s="1"/>
  <c r="N1886"/>
  <c r="N1895"/>
  <c r="O1895"/>
  <c r="N1905"/>
  <c r="O1905"/>
  <c r="N1915"/>
  <c r="O1915"/>
  <c r="N1925"/>
  <c r="O1925"/>
  <c r="N1945"/>
  <c r="O1945"/>
  <c r="N2005"/>
  <c r="O2005"/>
  <c r="N2015"/>
  <c r="O2015"/>
  <c r="N2025"/>
  <c r="O2025"/>
  <c r="N2035"/>
  <c r="O2035"/>
  <c r="O2050"/>
  <c r="N2050"/>
  <c r="M1239"/>
  <c r="P43"/>
  <c r="P54"/>
  <c r="P64"/>
  <c r="P74"/>
  <c r="P84"/>
  <c r="P99"/>
  <c r="P209"/>
  <c r="P219"/>
  <c r="P229"/>
  <c r="P269"/>
  <c r="P277"/>
  <c r="P279"/>
  <c r="I284"/>
  <c r="N284" s="1"/>
  <c r="P299"/>
  <c r="P309"/>
  <c r="P379"/>
  <c r="P389"/>
  <c r="P399"/>
  <c r="P454"/>
  <c r="P464"/>
  <c r="P474"/>
  <c r="P484"/>
  <c r="P559"/>
  <c r="P564"/>
  <c r="P569"/>
  <c r="P584"/>
  <c r="P599"/>
  <c r="P614"/>
  <c r="P649"/>
  <c r="P674"/>
  <c r="J679"/>
  <c r="O679" s="1"/>
  <c r="P679"/>
  <c r="P699"/>
  <c r="P719"/>
  <c r="P744"/>
  <c r="P759"/>
  <c r="P789"/>
  <c r="P809"/>
  <c r="P819"/>
  <c r="P859"/>
  <c r="P879"/>
  <c r="P889"/>
  <c r="P904"/>
  <c r="P944"/>
  <c r="P954"/>
  <c r="P964"/>
  <c r="P984"/>
  <c r="P994"/>
  <c r="P1014"/>
  <c r="P1024"/>
  <c r="P1034"/>
  <c r="P1059"/>
  <c r="P1074"/>
  <c r="P1114"/>
  <c r="P1164"/>
  <c r="P1184"/>
  <c r="P1194"/>
  <c r="P1204"/>
  <c r="P1219"/>
  <c r="P1320"/>
  <c r="P1360"/>
  <c r="P1405"/>
  <c r="P1415"/>
  <c r="P1435"/>
  <c r="P1475"/>
  <c r="P1485"/>
  <c r="P1505"/>
  <c r="P1540"/>
  <c r="P1545"/>
  <c r="P1555"/>
  <c r="P1580"/>
  <c r="P1635"/>
  <c r="P1650"/>
  <c r="P1660"/>
  <c r="P1675"/>
  <c r="P1705"/>
  <c r="P1730"/>
  <c r="P1740"/>
  <c r="P1750"/>
  <c r="P1760"/>
  <c r="P1770"/>
  <c r="P1780"/>
  <c r="P1865"/>
  <c r="P1965"/>
  <c r="P2010"/>
  <c r="P2020"/>
  <c r="P2030"/>
  <c r="P2045"/>
  <c r="M29"/>
  <c r="N30"/>
  <c r="N43"/>
  <c r="O43"/>
  <c r="O54"/>
  <c r="N54"/>
  <c r="O74"/>
  <c r="N74"/>
  <c r="O84"/>
  <c r="N84"/>
  <c r="I89"/>
  <c r="N89" s="1"/>
  <c r="N90"/>
  <c r="N99"/>
  <c r="O99"/>
  <c r="N109"/>
  <c r="O109"/>
  <c r="O114"/>
  <c r="N114"/>
  <c r="N179"/>
  <c r="O179"/>
  <c r="N209"/>
  <c r="O209"/>
  <c r="N219"/>
  <c r="O219"/>
  <c r="O229"/>
  <c r="N269"/>
  <c r="O269"/>
  <c r="N277"/>
  <c r="O277"/>
  <c r="N279"/>
  <c r="O279"/>
  <c r="P285"/>
  <c r="O294"/>
  <c r="N294"/>
  <c r="N299"/>
  <c r="O299"/>
  <c r="N309"/>
  <c r="O309"/>
  <c r="N319"/>
  <c r="O319"/>
  <c r="N379"/>
  <c r="O379"/>
  <c r="N389"/>
  <c r="O389"/>
  <c r="N399"/>
  <c r="O399"/>
  <c r="I444"/>
  <c r="N444" s="1"/>
  <c r="N445"/>
  <c r="K444"/>
  <c r="P445"/>
  <c r="O454"/>
  <c r="N454"/>
  <c r="O464"/>
  <c r="N464"/>
  <c r="O474"/>
  <c r="N474"/>
  <c r="O484"/>
  <c r="N484"/>
  <c r="O534"/>
  <c r="N534"/>
  <c r="L525"/>
  <c r="P549"/>
  <c r="J554"/>
  <c r="O554" s="1"/>
  <c r="O555"/>
  <c r="J276"/>
  <c r="O276" s="1"/>
  <c r="O556"/>
  <c r="J574"/>
  <c r="O574" s="1"/>
  <c r="O575"/>
  <c r="K278"/>
  <c r="O584"/>
  <c r="N584"/>
  <c r="J594"/>
  <c r="O594" s="1"/>
  <c r="N599"/>
  <c r="O599"/>
  <c r="K604"/>
  <c r="P604" s="1"/>
  <c r="P605"/>
  <c r="O614"/>
  <c r="N614"/>
  <c r="I639"/>
  <c r="N639" s="1"/>
  <c r="N640"/>
  <c r="K639"/>
  <c r="P640"/>
  <c r="N649"/>
  <c r="O649"/>
  <c r="J674"/>
  <c r="O674" s="1"/>
  <c r="O675"/>
  <c r="K598"/>
  <c r="P598" s="1"/>
  <c r="N679"/>
  <c r="I678"/>
  <c r="I689"/>
  <c r="N689" s="1"/>
  <c r="N690"/>
  <c r="N699"/>
  <c r="O699"/>
  <c r="N719"/>
  <c r="O719"/>
  <c r="N725"/>
  <c r="O744"/>
  <c r="N744"/>
  <c r="O754"/>
  <c r="N754"/>
  <c r="N759"/>
  <c r="O759"/>
  <c r="N789"/>
  <c r="O789"/>
  <c r="N809"/>
  <c r="O809"/>
  <c r="N819"/>
  <c r="O819"/>
  <c r="N859"/>
  <c r="O859"/>
  <c r="I869"/>
  <c r="N869" s="1"/>
  <c r="N870"/>
  <c r="K869"/>
  <c r="P870"/>
  <c r="N879"/>
  <c r="O879"/>
  <c r="N889"/>
  <c r="O889"/>
  <c r="O904"/>
  <c r="N904"/>
  <c r="O934"/>
  <c r="N934"/>
  <c r="N939"/>
  <c r="J939"/>
  <c r="O939" s="1"/>
  <c r="O940"/>
  <c r="O944"/>
  <c r="N944"/>
  <c r="O954"/>
  <c r="N954"/>
  <c r="O964"/>
  <c r="N964"/>
  <c r="O984"/>
  <c r="N984"/>
  <c r="O994"/>
  <c r="N994"/>
  <c r="O1014"/>
  <c r="N1014"/>
  <c r="O1024"/>
  <c r="N1024"/>
  <c r="N1029"/>
  <c r="J1029"/>
  <c r="O1029" s="1"/>
  <c r="O1030"/>
  <c r="O1034"/>
  <c r="N1034"/>
  <c r="I1039"/>
  <c r="K1039"/>
  <c r="I1049"/>
  <c r="N1050"/>
  <c r="K1049"/>
  <c r="P1050"/>
  <c r="N1059"/>
  <c r="O1059"/>
  <c r="I1069"/>
  <c r="N1070"/>
  <c r="K1069"/>
  <c r="P1070"/>
  <c r="J931"/>
  <c r="K932"/>
  <c r="P932" s="1"/>
  <c r="J933"/>
  <c r="O933" s="1"/>
  <c r="O1074"/>
  <c r="N1074"/>
  <c r="O1084"/>
  <c r="N1084"/>
  <c r="O1094"/>
  <c r="N1094"/>
  <c r="O1104"/>
  <c r="N1104"/>
  <c r="O1114"/>
  <c r="N1114"/>
  <c r="K1124"/>
  <c r="K1110"/>
  <c r="P1110" s="1"/>
  <c r="J1139"/>
  <c r="I1111"/>
  <c r="I1113"/>
  <c r="I1149"/>
  <c r="K1149"/>
  <c r="I1159"/>
  <c r="N1159" s="1"/>
  <c r="N1160"/>
  <c r="K1159"/>
  <c r="P1159" s="1"/>
  <c r="P1160"/>
  <c r="O1164"/>
  <c r="N1164"/>
  <c r="J1179"/>
  <c r="O1179" s="1"/>
  <c r="O1180"/>
  <c r="O1184"/>
  <c r="N1184"/>
  <c r="O1194"/>
  <c r="N1194"/>
  <c r="O1204"/>
  <c r="N1204"/>
  <c r="N1219"/>
  <c r="O1219"/>
  <c r="J31"/>
  <c r="O31" s="1"/>
  <c r="O1252"/>
  <c r="O1320"/>
  <c r="N1320"/>
  <c r="I1340"/>
  <c r="K1340"/>
  <c r="I1350"/>
  <c r="N1350" s="1"/>
  <c r="N1351"/>
  <c r="K1350"/>
  <c r="P1351"/>
  <c r="O1360"/>
  <c r="N1360"/>
  <c r="I1380"/>
  <c r="N1380" s="1"/>
  <c r="N1381"/>
  <c r="N1405"/>
  <c r="O1405"/>
  <c r="N1415"/>
  <c r="O1415"/>
  <c r="N1435"/>
  <c r="O1435"/>
  <c r="N1475"/>
  <c r="O1475"/>
  <c r="N1485"/>
  <c r="O1485"/>
  <c r="N1505"/>
  <c r="O1505"/>
  <c r="N1540"/>
  <c r="J1540"/>
  <c r="O1540" s="1"/>
  <c r="O1541"/>
  <c r="N1545"/>
  <c r="O1545"/>
  <c r="N1555"/>
  <c r="O1555"/>
  <c r="O1580"/>
  <c r="N1580"/>
  <c r="I1625"/>
  <c r="N1625" s="1"/>
  <c r="K1625"/>
  <c r="P1625" s="1"/>
  <c r="O1635"/>
  <c r="O1650"/>
  <c r="N1650"/>
  <c r="N1655"/>
  <c r="O1660"/>
  <c r="N1660"/>
  <c r="N1675"/>
  <c r="O1675"/>
  <c r="N1705"/>
  <c r="O1705"/>
  <c r="O1730"/>
  <c r="N1730"/>
  <c r="O1740"/>
  <c r="N1740"/>
  <c r="O1750"/>
  <c r="N1750"/>
  <c r="O1760"/>
  <c r="N1760"/>
  <c r="O1770"/>
  <c r="N1770"/>
  <c r="O1780"/>
  <c r="N1780"/>
  <c r="O1790"/>
  <c r="N1790"/>
  <c r="I1800"/>
  <c r="N1800" s="1"/>
  <c r="N1801"/>
  <c r="K1800"/>
  <c r="P1801"/>
  <c r="N1805"/>
  <c r="O1805"/>
  <c r="J1815"/>
  <c r="O1815" s="1"/>
  <c r="O1817"/>
  <c r="O1820"/>
  <c r="N1820"/>
  <c r="O1830"/>
  <c r="N1830"/>
  <c r="O1840"/>
  <c r="N1840"/>
  <c r="O1860"/>
  <c r="N1860"/>
  <c r="N1865"/>
  <c r="N1875"/>
  <c r="O1875"/>
  <c r="O1890"/>
  <c r="N1890"/>
  <c r="O1900"/>
  <c r="N1900"/>
  <c r="O1910"/>
  <c r="N1910"/>
  <c r="O1920"/>
  <c r="N1920"/>
  <c r="O1930"/>
  <c r="N1930"/>
  <c r="O1940"/>
  <c r="N1940"/>
  <c r="O1950"/>
  <c r="N1950"/>
  <c r="I1960"/>
  <c r="N1960" s="1"/>
  <c r="N1961"/>
  <c r="N1965"/>
  <c r="O1965"/>
  <c r="J2000"/>
  <c r="O2000" s="1"/>
  <c r="O2001"/>
  <c r="O2010"/>
  <c r="N2010"/>
  <c r="O2020"/>
  <c r="N2020"/>
  <c r="O2030"/>
  <c r="N2030"/>
  <c r="I2040"/>
  <c r="N2040" s="1"/>
  <c r="N2041"/>
  <c r="K2040"/>
  <c r="P2040" s="1"/>
  <c r="P2041"/>
  <c r="N2045"/>
  <c r="O2045"/>
  <c r="L1239"/>
  <c r="P27"/>
  <c r="P31"/>
  <c r="P69"/>
  <c r="P94"/>
  <c r="P104"/>
  <c r="P174"/>
  <c r="P184"/>
  <c r="P204"/>
  <c r="P278"/>
  <c r="P289"/>
  <c r="P304"/>
  <c r="P314"/>
  <c r="P444"/>
  <c r="P449"/>
  <c r="P459"/>
  <c r="P469"/>
  <c r="P479"/>
  <c r="I554"/>
  <c r="N554" s="1"/>
  <c r="P609"/>
  <c r="P639"/>
  <c r="P644"/>
  <c r="P729"/>
  <c r="P739"/>
  <c r="P749"/>
  <c r="P774"/>
  <c r="P869"/>
  <c r="P924"/>
  <c r="P949"/>
  <c r="P959"/>
  <c r="P989"/>
  <c r="P999"/>
  <c r="P1009"/>
  <c r="P1019"/>
  <c r="P1054"/>
  <c r="P1064"/>
  <c r="P1079"/>
  <c r="P1089"/>
  <c r="P1099"/>
  <c r="P1350"/>
  <c r="P1390"/>
  <c r="P1430"/>
  <c r="P1450"/>
  <c r="P1480"/>
  <c r="P1490"/>
  <c r="P1735"/>
  <c r="P1755"/>
  <c r="P1775"/>
  <c r="P1800"/>
  <c r="P1810"/>
  <c r="P1825"/>
  <c r="P1835"/>
  <c r="P1845"/>
  <c r="P1855"/>
  <c r="P1870"/>
  <c r="P1895"/>
  <c r="P1905"/>
  <c r="P1915"/>
  <c r="P1925"/>
  <c r="P1945"/>
  <c r="P2005"/>
  <c r="P2015"/>
  <c r="P2025"/>
  <c r="P2035"/>
  <c r="J1250"/>
  <c r="O1250" s="1"/>
  <c r="I1255"/>
  <c r="N1255" s="1"/>
  <c r="K1380"/>
  <c r="P1380" s="1"/>
  <c r="M34"/>
  <c r="J1722"/>
  <c r="O1722" s="1"/>
  <c r="L17"/>
  <c r="I929"/>
  <c r="N929" s="1"/>
  <c r="K725"/>
  <c r="L24"/>
  <c r="L22"/>
  <c r="K919"/>
  <c r="J903"/>
  <c r="O903" s="1"/>
  <c r="J1069"/>
  <c r="I1139"/>
  <c r="K1139"/>
  <c r="J1149"/>
  <c r="I1170"/>
  <c r="I1250"/>
  <c r="N1250" s="1"/>
  <c r="K1250"/>
  <c r="P1250" s="1"/>
  <c r="J1255"/>
  <c r="O1255" s="1"/>
  <c r="I1247"/>
  <c r="I1310"/>
  <c r="N1310" s="1"/>
  <c r="J1380"/>
  <c r="O1380" s="1"/>
  <c r="I1575"/>
  <c r="N1575" s="1"/>
  <c r="K1575"/>
  <c r="P1575" s="1"/>
  <c r="J1585"/>
  <c r="I1605"/>
  <c r="K1605"/>
  <c r="J1615"/>
  <c r="I1645"/>
  <c r="N1645" s="1"/>
  <c r="K1645"/>
  <c r="P1645" s="1"/>
  <c r="J1655"/>
  <c r="O1655" s="1"/>
  <c r="I1670"/>
  <c r="N1670" s="1"/>
  <c r="K1670"/>
  <c r="P1670" s="1"/>
  <c r="J1710"/>
  <c r="O1710" s="1"/>
  <c r="I1725"/>
  <c r="N1725" s="1"/>
  <c r="K1723"/>
  <c r="J1724"/>
  <c r="J1800"/>
  <c r="O1800" s="1"/>
  <c r="I1815"/>
  <c r="N1815" s="1"/>
  <c r="K1815"/>
  <c r="P1815" s="1"/>
  <c r="J1865"/>
  <c r="O1865" s="1"/>
  <c r="J1881"/>
  <c r="J1960"/>
  <c r="O1960" s="1"/>
  <c r="I1957"/>
  <c r="N1957" s="1"/>
  <c r="I2000"/>
  <c r="N2000" s="1"/>
  <c r="K2000"/>
  <c r="P2000" s="1"/>
  <c r="J2040"/>
  <c r="O2040" s="1"/>
  <c r="M23"/>
  <c r="K899"/>
  <c r="P899" s="1"/>
  <c r="M1049"/>
  <c r="K595"/>
  <c r="L15"/>
  <c r="L734"/>
  <c r="P734" s="1"/>
  <c r="M1069"/>
  <c r="L1069"/>
  <c r="I596"/>
  <c r="J1170"/>
  <c r="K1170"/>
  <c r="I1248"/>
  <c r="I1249"/>
  <c r="K1957"/>
  <c r="J1111"/>
  <c r="K1111"/>
  <c r="J1112"/>
  <c r="K1112"/>
  <c r="J1113"/>
  <c r="K1113"/>
  <c r="J1246"/>
  <c r="O1246" s="1"/>
  <c r="J1247"/>
  <c r="O1247" s="1"/>
  <c r="K1247"/>
  <c r="P1247" s="1"/>
  <c r="J1248"/>
  <c r="K1248"/>
  <c r="J1249"/>
  <c r="K1249"/>
  <c r="M22"/>
  <c r="J524"/>
  <c r="J275"/>
  <c r="K524"/>
  <c r="I1124"/>
  <c r="I1110"/>
  <c r="N1110" s="1"/>
  <c r="K1310"/>
  <c r="P1310" s="1"/>
  <c r="K1246"/>
  <c r="J1241"/>
  <c r="O1241" s="1"/>
  <c r="K1725"/>
  <c r="P1725" s="1"/>
  <c r="K1721"/>
  <c r="K1960"/>
  <c r="P1960" s="1"/>
  <c r="K1956"/>
  <c r="P1956" s="1"/>
  <c r="J30"/>
  <c r="J29" s="1"/>
  <c r="K30"/>
  <c r="K90"/>
  <c r="P90" s="1"/>
  <c r="I275"/>
  <c r="I274" s="1"/>
  <c r="I595"/>
  <c r="N595" s="1"/>
  <c r="I677"/>
  <c r="I914"/>
  <c r="I900"/>
  <c r="J930"/>
  <c r="K930"/>
  <c r="I1246"/>
  <c r="N1246" s="1"/>
  <c r="J1310"/>
  <c r="O1310" s="1"/>
  <c r="J1721"/>
  <c r="K1880"/>
  <c r="P1880" s="1"/>
  <c r="J1956"/>
  <c r="O1956" s="1"/>
  <c r="L1049"/>
  <c r="I1722"/>
  <c r="I1723"/>
  <c r="I1724"/>
  <c r="I26"/>
  <c r="N26" s="1"/>
  <c r="J1110"/>
  <c r="O1110" s="1"/>
  <c r="I1721"/>
  <c r="N1721" s="1"/>
  <c r="I1881"/>
  <c r="I1956"/>
  <c r="N1956" s="1"/>
  <c r="O1957" l="1"/>
  <c r="J26"/>
  <c r="O26" s="1"/>
  <c r="J1240"/>
  <c r="O1240" s="1"/>
  <c r="P1049"/>
  <c r="K29"/>
  <c r="P29" s="1"/>
  <c r="K1241"/>
  <c r="P1241" s="1"/>
  <c r="K275"/>
  <c r="K274" s="1"/>
  <c r="J274"/>
  <c r="J22"/>
  <c r="K22"/>
  <c r="K21"/>
  <c r="P21" s="1"/>
  <c r="I29"/>
  <c r="N29" s="1"/>
  <c r="K23"/>
  <c r="O725"/>
  <c r="J724"/>
  <c r="O724" s="1"/>
  <c r="P276"/>
  <c r="J23"/>
  <c r="P1069"/>
  <c r="J899"/>
  <c r="O899" s="1"/>
  <c r="J21"/>
  <c r="O21" s="1"/>
  <c r="J929"/>
  <c r="O929" s="1"/>
  <c r="O930"/>
  <c r="K1720"/>
  <c r="P1720" s="1"/>
  <c r="P1721"/>
  <c r="K1245"/>
  <c r="P1245" s="1"/>
  <c r="P1246"/>
  <c r="K1242"/>
  <c r="J38"/>
  <c r="O38" s="1"/>
  <c r="O1113"/>
  <c r="J37"/>
  <c r="J36"/>
  <c r="K26"/>
  <c r="P26" s="1"/>
  <c r="P1957"/>
  <c r="J1169"/>
  <c r="O1169" s="1"/>
  <c r="O1170"/>
  <c r="N1069"/>
  <c r="O1069"/>
  <c r="N1049"/>
  <c r="O1049"/>
  <c r="M17"/>
  <c r="O23"/>
  <c r="L16"/>
  <c r="P22"/>
  <c r="K724"/>
  <c r="P724" s="1"/>
  <c r="P725"/>
  <c r="I38"/>
  <c r="N38" s="1"/>
  <c r="N1113"/>
  <c r="I36"/>
  <c r="O29"/>
  <c r="M524"/>
  <c r="N525"/>
  <c r="O525"/>
  <c r="M275"/>
  <c r="P30"/>
  <c r="I21"/>
  <c r="N21" s="1"/>
  <c r="N1722"/>
  <c r="J1720"/>
  <c r="O1720" s="1"/>
  <c r="O1721"/>
  <c r="I1880"/>
  <c r="N1880" s="1"/>
  <c r="N1881"/>
  <c r="K929"/>
  <c r="P929" s="1"/>
  <c r="P930"/>
  <c r="I899"/>
  <c r="N899" s="1"/>
  <c r="N900"/>
  <c r="M16"/>
  <c r="O22"/>
  <c r="J1242"/>
  <c r="K38"/>
  <c r="P38" s="1"/>
  <c r="P1113"/>
  <c r="K37"/>
  <c r="K36"/>
  <c r="I1242"/>
  <c r="K1169"/>
  <c r="P1169" s="1"/>
  <c r="P1170"/>
  <c r="K594"/>
  <c r="P594" s="1"/>
  <c r="P595"/>
  <c r="J1880"/>
  <c r="O1880" s="1"/>
  <c r="O1881"/>
  <c r="I1241"/>
  <c r="N1241" s="1"/>
  <c r="N1247"/>
  <c r="I1169"/>
  <c r="N1169" s="1"/>
  <c r="N1170"/>
  <c r="I598"/>
  <c r="N598" s="1"/>
  <c r="L524"/>
  <c r="P524" s="1"/>
  <c r="P525"/>
  <c r="L275"/>
  <c r="M40"/>
  <c r="O64"/>
  <c r="N64"/>
  <c r="P23"/>
  <c r="O30"/>
  <c r="K1240"/>
  <c r="J1245"/>
  <c r="O1245" s="1"/>
  <c r="J20"/>
  <c r="J19" s="1"/>
  <c r="J1955"/>
  <c r="O1955" s="1"/>
  <c r="J25"/>
  <c r="K89"/>
  <c r="P89" s="1"/>
  <c r="K40"/>
  <c r="P40" s="1"/>
  <c r="K1955"/>
  <c r="P1955" s="1"/>
  <c r="K25"/>
  <c r="I1245"/>
  <c r="N1245" s="1"/>
  <c r="I1240"/>
  <c r="I597"/>
  <c r="I674"/>
  <c r="N674" s="1"/>
  <c r="I1109"/>
  <c r="N1109" s="1"/>
  <c r="I35"/>
  <c r="I25"/>
  <c r="I1955"/>
  <c r="N1955" s="1"/>
  <c r="I20"/>
  <c r="I1720"/>
  <c r="N1720" s="1"/>
  <c r="J1109"/>
  <c r="O1109" s="1"/>
  <c r="J35"/>
  <c r="O35" s="1"/>
  <c r="K1109"/>
  <c r="P1109" s="1"/>
  <c r="K35"/>
  <c r="P35" s="1"/>
  <c r="J1239" l="1"/>
  <c r="O1239" s="1"/>
  <c r="J16"/>
  <c r="J17"/>
  <c r="O17" s="1"/>
  <c r="I15"/>
  <c r="N15" s="1"/>
  <c r="J15"/>
  <c r="O15" s="1"/>
  <c r="P275"/>
  <c r="L20"/>
  <c r="L19" s="1"/>
  <c r="L274"/>
  <c r="P274" s="1"/>
  <c r="O524"/>
  <c r="N524"/>
  <c r="I34"/>
  <c r="N34" s="1"/>
  <c r="N35"/>
  <c r="I22"/>
  <c r="K24"/>
  <c r="P24" s="1"/>
  <c r="P25"/>
  <c r="J24"/>
  <c r="O24" s="1"/>
  <c r="O25"/>
  <c r="K1239"/>
  <c r="P1239" s="1"/>
  <c r="P1240"/>
  <c r="O40"/>
  <c r="N40"/>
  <c r="M39"/>
  <c r="M20"/>
  <c r="O16"/>
  <c r="N275"/>
  <c r="O275"/>
  <c r="M274"/>
  <c r="K16"/>
  <c r="P16" s="1"/>
  <c r="I594"/>
  <c r="N594" s="1"/>
  <c r="K15"/>
  <c r="P15" s="1"/>
  <c r="I23"/>
  <c r="I24"/>
  <c r="N24" s="1"/>
  <c r="N25"/>
  <c r="I1239"/>
  <c r="N1239" s="1"/>
  <c r="N1240"/>
  <c r="K17"/>
  <c r="P17" s="1"/>
  <c r="K39"/>
  <c r="P39" s="1"/>
  <c r="K20"/>
  <c r="K19" s="1"/>
  <c r="I14"/>
  <c r="K34"/>
  <c r="P34" s="1"/>
  <c r="J34"/>
  <c r="O34" s="1"/>
  <c r="J14"/>
  <c r="J13" s="1"/>
  <c r="I17" l="1"/>
  <c r="N17" s="1"/>
  <c r="N23"/>
  <c r="O274"/>
  <c r="N274"/>
  <c r="N39"/>
  <c r="O39"/>
  <c r="I16"/>
  <c r="N16" s="1"/>
  <c r="N22"/>
  <c r="P20"/>
  <c r="P19"/>
  <c r="L14"/>
  <c r="O20"/>
  <c r="N20"/>
  <c r="M19"/>
  <c r="M14"/>
  <c r="I19"/>
  <c r="K14"/>
  <c r="K13" s="1"/>
  <c r="I13" l="1"/>
  <c r="N19"/>
  <c r="O19"/>
  <c r="M13"/>
  <c r="O14"/>
  <c r="N14"/>
  <c r="L13"/>
  <c r="P13" s="1"/>
  <c r="P14"/>
  <c r="O13" l="1"/>
  <c r="N13"/>
</calcChain>
</file>

<file path=xl/sharedStrings.xml><?xml version="1.0" encoding="utf-8"?>
<sst xmlns="http://schemas.openxmlformats.org/spreadsheetml/2006/main" count="6682" uniqueCount="1001">
  <si>
    <t>Приложение к приказу</t>
  </si>
  <si>
    <t>министерства культуры области</t>
  </si>
  <si>
    <t>№ п/п</t>
  </si>
  <si>
    <t>Наименование государственной программы, подпрограммы, ведомственной целевой программы, основного мероприятия, контрольного события, проекта (программы), мероприятия проекта (программы)</t>
  </si>
  <si>
    <t>Ответственный исполнитель и ответственный сотрудник</t>
  </si>
  <si>
    <t>Срок начала реализации</t>
  </si>
  <si>
    <t>Срок окончания реализации (дата контрольного события)</t>
  </si>
  <si>
    <t>Источники финансового обеспечения</t>
  </si>
  <si>
    <t>Предусмотрено в государственной программе</t>
  </si>
  <si>
    <t>Утверждено в законе об областном бюджете на соответствующий год</t>
  </si>
  <si>
    <t>Выделены лимиты бюджетных обязательств за счет средств областного бюджета</t>
  </si>
  <si>
    <t xml:space="preserve">Исполнено
</t>
  </si>
  <si>
    <t xml:space="preserve">Процент исполнения. </t>
  </si>
  <si>
    <t xml:space="preserve">кассовое исполнение </t>
  </si>
  <si>
    <t>фактическое исполнение</t>
  </si>
  <si>
    <t>(гр.8 (фактическое исполнение)/гр.4)</t>
  </si>
  <si>
    <t>(гр.7 (кассовое исполнение)/гр.5)</t>
  </si>
  <si>
    <t>(гр.7 (кассовое исполнение)/гр.6)</t>
  </si>
  <si>
    <t xml:space="preserve">«Культура Саратовской области»     </t>
  </si>
  <si>
    <t>всего</t>
  </si>
  <si>
    <t xml:space="preserve">областной бюджет </t>
  </si>
  <si>
    <t xml:space="preserve">федеральный бюджет (прогнозно) </t>
  </si>
  <si>
    <t>местные бюджеты (прогнозно)</t>
  </si>
  <si>
    <t>внебюджетные источники  (прогнозно)</t>
  </si>
  <si>
    <t>в том числе по исполнителям</t>
  </si>
  <si>
    <t>Министерство культуры области</t>
  </si>
  <si>
    <t>Управление делами Правительства области</t>
  </si>
  <si>
    <t xml:space="preserve">Комитет по реализации инвестиционных проектов в строительстве области
</t>
  </si>
  <si>
    <t>Управление по охране объектов культурного наследия Правительства области</t>
  </si>
  <si>
    <t>1.</t>
  </si>
  <si>
    <t>Подпрограмма 1 «Музеи»</t>
  </si>
  <si>
    <t xml:space="preserve">местные бюджеты (прогнозно) </t>
  </si>
  <si>
    <t>1.1</t>
  </si>
  <si>
    <t>Основное мероприятие 1.1 «Оказание государственных услуг населению музеями»</t>
  </si>
  <si>
    <t xml:space="preserve">Министерство культуры области                            </t>
  </si>
  <si>
    <t xml:space="preserve">внебюджетные источники (прогнозно) </t>
  </si>
  <si>
    <t>1.2</t>
  </si>
  <si>
    <t>Основное мероприятие 1.2 «Обеспечение сохранности музейных предметов и музейных коллекций, находящихся в государственной собственности»</t>
  </si>
  <si>
    <t xml:space="preserve">Министерство культуры области                           </t>
  </si>
  <si>
    <t>1.2.1</t>
  </si>
  <si>
    <t>Контрольное событие 1.2.1 Реставрация предметов документального, изобразительного фонда, коллекции керамики и мебели</t>
  </si>
  <si>
    <t>ГУК «Саратовский областной музей краеведения»</t>
  </si>
  <si>
    <t>1.2.2</t>
  </si>
  <si>
    <t>Контрольное событие 1.2.2 Этномологическое обследование помещений музея Л. Кассиля, биообработка фондохранилищ и экспозиционных залов</t>
  </si>
  <si>
    <t>ГУК «Государственный музей К.А. Федина»</t>
  </si>
  <si>
    <t>1.3.</t>
  </si>
  <si>
    <t>Основное мероприятие 1.3 «Обеспечение пополнения и комплектования фондов областных музеев новыми уникальными экспонатами»</t>
  </si>
  <si>
    <t xml:space="preserve">Министерство культуры области                             </t>
  </si>
  <si>
    <t>1.3.1.</t>
  </si>
  <si>
    <t>Контрольное событие 1.3.1 Приобретение уникальных и редких предметов материальной и духовной культуры</t>
  </si>
  <si>
    <t xml:space="preserve">ГУК «Саратовский областной музей краеведения»    </t>
  </si>
  <si>
    <t>1.3.2.</t>
  </si>
  <si>
    <t>Контрольное событие 1.3.2 Проведение археологической экспедиции</t>
  </si>
  <si>
    <t xml:space="preserve">ГУК «Саратовский областной музей краеведения»     </t>
  </si>
  <si>
    <t>1.3.3.</t>
  </si>
  <si>
    <t>Контрольное событие 1.3.3  Комплектование фондов музея рукописно-документальными, изобразительными и фотографическими материалами, редкими книжными изданиями, отражающими литературный процесс XIX-XX вв., а также предметами быта и декоративно-прикладного искусства</t>
  </si>
  <si>
    <t xml:space="preserve">ГУК «Государственный музей К.А. Федина»             </t>
  </si>
  <si>
    <t>1.3.4.</t>
  </si>
  <si>
    <t>Контрольное событие 1.3.4 Приобретение предметов вооружения, снаряжения, обмундирования армий Российской империи, СССР, РФ и иностранных государств, а также предметов нумизматики и фалеристики периода XIX - XXI веков</t>
  </si>
  <si>
    <t xml:space="preserve">ГАУК «Саратовский историко-патриотический комплекс «Музей боевой и трудовой славы»             </t>
  </si>
  <si>
    <t>1.4.</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</si>
  <si>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</si>
  <si>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1.4.1</t>
  </si>
  <si>
    <t>Контрольное событие 1.4.1 Экспонирование выставки к 130-летию М. Булгакова, 55-летию «Мастер и Маргарита»</t>
  </si>
  <si>
    <t>областной бюджет</t>
  </si>
  <si>
    <t>1.4.2</t>
  </si>
  <si>
    <t>Контрольное событие 1.4.2 Экспонирование выставки к 100-летию объединения писателей «Серапионовы братья»</t>
  </si>
  <si>
    <t>1.4.3</t>
  </si>
  <si>
    <t>Контрольное событие 1.4.3 Экспонирование выставки  "Играй, сражайся и прячься" с Томом Сойером (игровая выставка по произведениям Марка Твена)</t>
  </si>
  <si>
    <t xml:space="preserve"> ГУК «Государственный музей К.А. Федина»                              </t>
  </si>
  <si>
    <t>1.4.4</t>
  </si>
  <si>
    <t>Контрольное событие 1.4.4 Экспонирование выставки  «Он живой и светится» по произведениям В.Ю. Драгунского</t>
  </si>
  <si>
    <t>1.4.5</t>
  </si>
  <si>
    <t>Контрольное событие 1.4.5 Экспонирование выставки  «Гарри Поттер и страна Швамбрания»</t>
  </si>
  <si>
    <t>1.4.6</t>
  </si>
  <si>
    <t>Контрольное событие 1.4.6 Экспонирование выставки "В любви всецело. Федин и Германия"</t>
  </si>
  <si>
    <t>1.4.7</t>
  </si>
  <si>
    <t>Контрольное событие 1.4.7  Экспонирование выставки "Писатели - детям"</t>
  </si>
  <si>
    <t>1.4.8</t>
  </si>
  <si>
    <t>Контрольное событие 1.4.8 Экспонирование выставки в рамках проекта "Литературные музеи России"</t>
  </si>
  <si>
    <t>1.4.9</t>
  </si>
  <si>
    <t>Контрольное событие 1.4.9 Экспонирование выставки "Литературная сказка XIX века"</t>
  </si>
  <si>
    <t>1.4.10</t>
  </si>
  <si>
    <t>Контрольное событие 1.4.10 Экспонирование выставки "Связь времен, переплетение судеб"</t>
  </si>
  <si>
    <t>1.4.11</t>
  </si>
  <si>
    <t>Контрольное событие 1.4.11 Экспонирование выставки из фондов Государственного музея К.А. Федина</t>
  </si>
  <si>
    <t>1.4.12</t>
  </si>
  <si>
    <t>Контрольное событие  1.4.12 Экспонирование выставки в рамках проекта "Литературные музеи России"</t>
  </si>
  <si>
    <t xml:space="preserve">ГУК «Государственный музей  К.А. Федина»                              </t>
  </si>
  <si>
    <t>1.4.13</t>
  </si>
  <si>
    <t>Контрольное событие  1.4.13 Экспонирование выставки "Русские народные сказки"</t>
  </si>
  <si>
    <t>1.4.14</t>
  </si>
  <si>
    <t>Контрольное событие  1.4.14 Экспонирование выставки "Современные писатели - детям"</t>
  </si>
  <si>
    <t>1.4.15</t>
  </si>
  <si>
    <t>Контрольное событие  1.4.15 Экспонирование выставки "Еще одна грань…"</t>
  </si>
  <si>
    <t xml:space="preserve">ГУК «Государственный музей К.А. Федина»                              </t>
  </si>
  <si>
    <t>1.4.16</t>
  </si>
  <si>
    <t>Контрольное событие  1.4.16 Экспонирование выставок в Историческом парке "Моя история" из фондов ведущих музеев РФ</t>
  </si>
  <si>
    <t>ГАУК "Исторический парк "Моя история"</t>
  </si>
  <si>
    <t>1.4.17</t>
  </si>
  <si>
    <t>Контрольное событие  1.4.17 Экспонирование выставки "Андрей Сахаров - человек эпохи"</t>
  </si>
  <si>
    <t>1.4.18</t>
  </si>
  <si>
    <t>Контрольное событие  1.4.18 Экспонирование выставки "Рождает Родина Героев" (материалы из фонда ФГБУ "Военно-исторический музей артиллерии, инженерных войск и войск связи Минобороны РФ")</t>
  </si>
  <si>
    <t>1.4.19</t>
  </si>
  <si>
    <t>Контрольное событие  1.4.19 Экспонирование выставки "Броня крепка и танки наши быстры" (материалы из фонда ФГБУК "Государственный историко-мемориальный музей-заповедник "Сталинградская битва")</t>
  </si>
  <si>
    <t>1.4.20</t>
  </si>
  <si>
    <t>Контрольное событие 1.4.20 Экспонирование выставок в Музее боевой и трудовой славы из фондов ведущих военно-исторических музеев РФ</t>
  </si>
  <si>
    <t xml:space="preserve">ГАУК «Саратовский историко-патриотический комплекс «Музей боевой и трудовой славы»                    </t>
  </si>
  <si>
    <t>1.4.21</t>
  </si>
  <si>
    <t>Контрольное событие 1.4.21 Экспонирование выставки "С лейкой и блокнотом" (материалы из фонда ФГБУК "Государственный историко-мемориальный музей-заповедник "Сталинградская битва")</t>
  </si>
  <si>
    <t>1.4.22</t>
  </si>
  <si>
    <t>Контрольное событие 1.4.22 Экспонирование выставок в Саратовском областном музее краеведения из фондов ведущих музеев РФ</t>
  </si>
  <si>
    <t>1.4.23</t>
  </si>
  <si>
    <t>Контрольное событие 1.4.23 Экспонирование выставки "Сокол, Орлан и другие птицы. Истории космической одежды" (из фондов ГБУК г. Москвы "Мемориальный музей космонавтики")</t>
  </si>
  <si>
    <t>1.4.24</t>
  </si>
  <si>
    <t>Контрольное событие 1.4.24 Экспонирование выставки "Наградное и подарочное оружие" (из фондов ФГБУ "Центральный музей Вооруженных сил РФ" Минобороны России)</t>
  </si>
  <si>
    <t>1.4.25</t>
  </si>
  <si>
    <t>Контрольное событие 1.4.25 Экспонирование выставки "Реликвии и шедевры" (из фондов ГБУК "Государственный исторический музей")</t>
  </si>
  <si>
    <t>1.4.26</t>
  </si>
  <si>
    <t>Контрольное событие 1.4.26 Создание выставки "Аркадакский район в годы Великой Отечественной войны"в филиале ГУК "Саратовский областной музей краеведения"</t>
  </si>
  <si>
    <t>1.4.27</t>
  </si>
  <si>
    <t>Контрольное событие 1.4.27 Создание выставок в филиале ГУК "Саратовский областной музей краеведения"</t>
  </si>
  <si>
    <t>1.5</t>
  </si>
  <si>
    <t>Основное мероприятие 1.5 «Организация и проведение мероприятий по популяризации музейного дела»</t>
  </si>
  <si>
    <t>1.5.1.</t>
  </si>
  <si>
    <t xml:space="preserve">Контрольное событие 1.5.1  Проведение Фединских чтений </t>
  </si>
  <si>
    <t xml:space="preserve"> ГУК «Государственный музей К.А. Федина»             </t>
  </si>
  <si>
    <t>1.5.2.</t>
  </si>
  <si>
    <t>Контрольное событие 1.5.2  Проведение Кассилевских чтений</t>
  </si>
  <si>
    <t>1.5.3.</t>
  </si>
  <si>
    <t>Контрольное событие 1.5.3 Издание каталогов  по коллекциям музея</t>
  </si>
  <si>
    <t>1.5.4.</t>
  </si>
  <si>
    <t>Контрольное событие 1.5.4. Издание каталогов по  музейным коллекциям</t>
  </si>
  <si>
    <t xml:space="preserve">ГУК «Саратовский областной музей краеведения»        </t>
  </si>
  <si>
    <t>1.5.5.</t>
  </si>
  <si>
    <t>Контрольное событие 1.5.5. Проведение юбилейных краеведческих чтений к 135-летию музея</t>
  </si>
  <si>
    <t xml:space="preserve">ГУК «Саратовский областной музей краеведения» </t>
  </si>
  <si>
    <t>1.5.6.</t>
  </si>
  <si>
    <t xml:space="preserve">Контрольное событие 1.5.6. Подготовка площадки «Археологический раскоп» для проведения фестиваля исторической реконструкции «Укек. Один день жизни средневекового города»   </t>
  </si>
  <si>
    <t>1.5.7</t>
  </si>
  <si>
    <t>Контрольное событие 1.5.7. Проведение художественных выставок совместно с Саратовским региональным отделением союза художников России</t>
  </si>
  <si>
    <t>1.5.8.</t>
  </si>
  <si>
    <t>Контрольное событие 1.5.8 Поддержка социально ориентированных некоммерческих организаций в области культуры</t>
  </si>
  <si>
    <t xml:space="preserve">некоммерческие организации </t>
  </si>
  <si>
    <t>2.</t>
  </si>
  <si>
    <t>Подпрограмма 2 «Театры»</t>
  </si>
  <si>
    <t>Министерство культуры области, органы местного самоуправления (по согласованию)</t>
  </si>
  <si>
    <t>2.1.</t>
  </si>
  <si>
    <t>Основное мероприятие 2.1  «Оказание государственных услуг населению театрами»</t>
  </si>
  <si>
    <t>2.2.</t>
  </si>
  <si>
    <t>Основное мероприятие 2.2.  «Создание новых спектаклей в областных театрах»</t>
  </si>
  <si>
    <t>2.2.1.</t>
  </si>
  <si>
    <t>Контрольное событие 2.2.1 Постановка спектакля Ф.Амиров "1000 и одна ночь"</t>
  </si>
  <si>
    <t xml:space="preserve">ГАУК «Саратовский академический театр оперы и балета»                                                                  </t>
  </si>
  <si>
    <t>2.2.2</t>
  </si>
  <si>
    <t>Контрольное событие 2.2.2 Постановка спектакля Ж. Бизе "Кармен"</t>
  </si>
  <si>
    <t>2.2.3</t>
  </si>
  <si>
    <t>Контрольное событие 2.2.3.Постановка спектакля  А.Капков "Слон"</t>
  </si>
  <si>
    <t>ГАУК "Саратовский государственный академический театр драмы имени И.А.Слонова"</t>
  </si>
  <si>
    <t>2.2.4</t>
  </si>
  <si>
    <t>Контрольное событие 2.2.4.Постановка спектакля А.Угаров "Разбор вещей!</t>
  </si>
  <si>
    <t>2.2.5</t>
  </si>
  <si>
    <t>Контрольное событие 2.2.5 Постановка спектакля                                           Губернаторская елка</t>
  </si>
  <si>
    <t>ГАУК "Саратовский государственный академический театр драмы имени И.А.Слонова</t>
  </si>
  <si>
    <t>2.2.6</t>
  </si>
  <si>
    <t>Контрольное событие 2.2.6 Постановка спектакля  Г.Рассов  "Друзья из шкафа"</t>
  </si>
  <si>
    <t>2.2.7</t>
  </si>
  <si>
    <t xml:space="preserve">Контрольное событие 2.2.7 Постановка спектакля А.Островский "Свои люди - сочтемся"                </t>
  </si>
  <si>
    <t>ГАУК "Драматический театр города Вольска"</t>
  </si>
  <si>
    <t>2.2.8</t>
  </si>
  <si>
    <t>Контрольное событие 2.2.8 Постановка спектакля С. Прокофьев "Любовь к трем апельсинам"</t>
  </si>
  <si>
    <t xml:space="preserve">  ГАУК "Саратовский академический театр оперы и балета"</t>
  </si>
  <si>
    <t>2.2.9</t>
  </si>
  <si>
    <t>Контрольное событие 2.2.9 Постановка спектакля Р.Глиэр "Медный всадник"</t>
  </si>
  <si>
    <t>2.2.10</t>
  </si>
  <si>
    <t>Контрольное событие 2.2.10  Постановка спектакля А.Милн "Ариадна или бизнес, прежде всего"</t>
  </si>
  <si>
    <t>2.2.11</t>
  </si>
  <si>
    <t>Контрольное событие 2.2.11  Постановка спектакля Ю.Олеша "Заговор чувств"</t>
  </si>
  <si>
    <t>2.2.12</t>
  </si>
  <si>
    <t xml:space="preserve">Контрольное событие 2.2.12 Постановка спектакля       Губернатоская елка       </t>
  </si>
  <si>
    <t xml:space="preserve">ГАУК «Саратовский академический театр юного зрителя им.Ю.П.Киселева </t>
  </si>
  <si>
    <t>2.2.13</t>
  </si>
  <si>
    <t>Контрольное событие 2.2.13  Постановка спектакля А.Островский "Гроза"</t>
  </si>
  <si>
    <t>2.2.14</t>
  </si>
  <si>
    <t xml:space="preserve">Контрольное событие 2.2.14  Постановка спектакля Г.Гендель "Юлий Цезарь"                                     </t>
  </si>
  <si>
    <t>2.2.15</t>
  </si>
  <si>
    <t>Контрольное событие 2.2.15  Постановка спектакля  по произведениям А.Островского</t>
  </si>
  <si>
    <t>2.2.16</t>
  </si>
  <si>
    <t>Контрольное событие 2.2.16 Постановка новогоднего спектакля для детей Губернаторская елка</t>
  </si>
  <si>
    <t>2.2.17</t>
  </si>
  <si>
    <t>Контрольное событие 2.2.17 Постановка спектакля Спектакль по рассказам М.Горького</t>
  </si>
  <si>
    <t>2.3</t>
  </si>
  <si>
    <t>Основное мероприятие 2.3 «Осуществление областными театрами фестивальной деятельности»</t>
  </si>
  <si>
    <t>2.3.1</t>
  </si>
  <si>
    <t>Контрольное событие 2.3.1  Проведение  фестиваля "Уроки Табакова"</t>
  </si>
  <si>
    <t>ГАУК «Саратовский государственный  академический театр драмы имени И.А.Слонова"</t>
  </si>
  <si>
    <t>2.3.2</t>
  </si>
  <si>
    <t>Контрольное событие 2.3.2 V Всероссийский  фестиваль "Театральное Прихоперье"</t>
  </si>
  <si>
    <t>2.3.3</t>
  </si>
  <si>
    <t>Контрольное событие 2.3.3. XXXIV Собиновский музыкальный фестиваль</t>
  </si>
  <si>
    <t xml:space="preserve">ГАУК «Саратовский академический театр оперы и балета»                                                        </t>
  </si>
  <si>
    <t>2.3.4</t>
  </si>
  <si>
    <t>Контрольное событие 2.3.4.                                  Межрегиональный фестиваль новогодних практик "СНЕГ"</t>
  </si>
  <si>
    <t>ГАУК СО "Драматический театр города Вольска"</t>
  </si>
  <si>
    <t>2.3.5</t>
  </si>
  <si>
    <t xml:space="preserve">Контрольное событие 2.3.5. Участие в международном фестивале театров кукол им.С.Образцова </t>
  </si>
  <si>
    <t>ГАУК «Саратовский театр кукол «Теремок»</t>
  </si>
  <si>
    <t>\областной бюджет</t>
  </si>
  <si>
    <t>2.3.6</t>
  </si>
  <si>
    <t xml:space="preserve">Контрольное событие 2.3.6  VI Всероссийский фестиваль "Театральное Прихоперье"             </t>
  </si>
  <si>
    <t>ГАУК  "Саратовский академический театр оперы и балета"</t>
  </si>
  <si>
    <t>2.3.7</t>
  </si>
  <si>
    <t>Контрольное событие 2.3.7  V Всероссийский фестиваль имени О.Янковского</t>
  </si>
  <si>
    <t>2.3.8</t>
  </si>
  <si>
    <t>Контрольное событие 2.3.8 XXXV Собиновский музыкальный фестиваль</t>
  </si>
  <si>
    <t>ГАУК "Саратовский академический театр оперы и балета"</t>
  </si>
  <si>
    <t>2.3.9</t>
  </si>
  <si>
    <t>Контрольное событие 2.3.9     Вскроссийский фнстиваль театральных практие "СНЕГ"</t>
  </si>
  <si>
    <t>2.3.10</t>
  </si>
  <si>
    <t>Контрольное событие 2.3.10 Фестиваль "Уроки Табакова"</t>
  </si>
  <si>
    <t>2.3.11</t>
  </si>
  <si>
    <t>Контрольное событие 2.3.11  VI Всероссийский фестиваль "Театральное Прихоперье"</t>
  </si>
  <si>
    <t>2.3.12</t>
  </si>
  <si>
    <t>Контрольное событие 2.3.12 XI театральный фестиваль "Золотой Арлекин"</t>
  </si>
  <si>
    <t>местные бюджеты</t>
  </si>
  <si>
    <t>2.3.13</t>
  </si>
  <si>
    <t>Контрольное событие 2.3.13 Всероссийский фестиваль театральных практик "СНЕГ"</t>
  </si>
  <si>
    <t>2.4</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</si>
  <si>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</si>
  <si>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</si>
  <si>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Контрольное событие 2.4.1  Театрально-концертное обслуживание населения муниципальных районов области</t>
  </si>
  <si>
    <t>2.4.2</t>
  </si>
  <si>
    <t>Контрольное событие 2.4.2  Театрально-концертное обслуживание населения муниципальных районов области</t>
  </si>
  <si>
    <t>2.4.3</t>
  </si>
  <si>
    <t>Контрольное событие 2.4.3  Театрально-концертное обслуживание населения муниципальных районов области</t>
  </si>
  <si>
    <t xml:space="preserve">ГАУК «Саратовский академический театр юного зрителя им. Ю.П. Киселева»                                                        </t>
  </si>
  <si>
    <t>2.4.4</t>
  </si>
  <si>
    <t>Контрольное событие 2.4.4  Театрально-концертное обслуживание населения муниципальных районов области</t>
  </si>
  <si>
    <t>2.4.5</t>
  </si>
  <si>
    <t>Контрольное событие 2.4.5  Театрально-концертное обслуживание населения муниципальных районов области</t>
  </si>
  <si>
    <t xml:space="preserve">ГАУК «Саратовский театр оперетты»                                                        </t>
  </si>
  <si>
    <t>2.4.6</t>
  </si>
  <si>
    <t>Контрольное событие 2.4.6  Театрально-концертное обслуживание населения муниципальных районов области</t>
  </si>
  <si>
    <t xml:space="preserve">ГАУК СО «Драматический театр города Вольск»                                                 </t>
  </si>
  <si>
    <t>2.4.7</t>
  </si>
  <si>
    <t>Контрольное событие 2.4.7 Гастроли в Пензе</t>
  </si>
  <si>
    <t xml:space="preserve">ГАУК «Саратовский академический театр оперы и балета"                                  </t>
  </si>
  <si>
    <t>2.4.8</t>
  </si>
  <si>
    <t>Контрольное событие 2.4.8  Гастроли в Уфе</t>
  </si>
  <si>
    <t>внебюджетные источники (прогнозно)</t>
  </si>
  <si>
    <t>2.4.9</t>
  </si>
  <si>
    <t>Контрольное событие 2.4..9 Обменные гастроли с Тюменским Большим драматическим театром</t>
  </si>
  <si>
    <t>2.4.10</t>
  </si>
  <si>
    <t>Контрольное событие 2.4.10  Гастроли в Ульяновске</t>
  </si>
  <si>
    <t>2.4.11</t>
  </si>
  <si>
    <t>Контрольное событие 2.4. 11 Гастроли в Волгограде</t>
  </si>
  <si>
    <t>2.4.12</t>
  </si>
  <si>
    <t>Контрольное событие 2.4.12 Обменные гастролив Краснодарским академическим театром имени М.Горького</t>
  </si>
  <si>
    <t>2.4.13</t>
  </si>
  <si>
    <t>Контрольное событие 2.4. 13  Гастроли в Самаре</t>
  </si>
  <si>
    <t>2.4.14</t>
  </si>
  <si>
    <t>Контрольное событие 2.4. 14  Гастроли в Ярославле</t>
  </si>
  <si>
    <t>2.4.15</t>
  </si>
  <si>
    <t>Контрольно событие 2.4.15 Обменные гастроли с Иркутским академическим драматическим театром им.Н.П.Охлопкова</t>
  </si>
  <si>
    <t>2.5.</t>
  </si>
  <si>
    <t>Основное мероприятие 2.5 «Организация и проведение мероприятий по популяризации театрального дела»</t>
  </si>
  <si>
    <t xml:space="preserve">Министерство культуры области                         </t>
  </si>
  <si>
    <t>2.5.1.</t>
  </si>
  <si>
    <t>Контрольное событие 2.5.1. Межрегиональная культурно - познавательная кампания "Доступный театр "Живой урок школьной классики" как новый тип взаимодействия школы и театра"</t>
  </si>
  <si>
    <t>2.5.2</t>
  </si>
  <si>
    <t>Контрольное событие 2.5.2 .Торжественное мероприятие, посвященное 85-летию театра кукол "Теремок"</t>
  </si>
  <si>
    <t>2.5.3.</t>
  </si>
  <si>
    <t xml:space="preserve">Контрольное событие 2.5.3 Пропаганда музыкального оперного наследия. Проект "Звезды российской оперы на саратовской сцене"                  </t>
  </si>
  <si>
    <t>2.5.4.</t>
  </si>
  <si>
    <t xml:space="preserve">Контрольное событие 2.5.4. Контрольное событие 2.5.2 .Пропаганда  искусства балета.. Проект "Звезды мирового балета в Саратове"                  </t>
  </si>
  <si>
    <t>2.5.5.</t>
  </si>
  <si>
    <t>Контрольное событие 2.5.5. Поддержка социально ориентированных некоммерческих организаций в области культуры</t>
  </si>
  <si>
    <t>некоммерческие организации</t>
  </si>
  <si>
    <t>2.6.</t>
  </si>
  <si>
    <t>Основное мероприятие 2.6 «Поддержка театров малых городов»</t>
  </si>
  <si>
    <t>местные бюджеты )прогнозно)</t>
  </si>
  <si>
    <t>2.6.1</t>
  </si>
  <si>
    <t>Контрольное событие 2.6.1. Поддержка творческой деятельности и укрепление материально-технической базы театра</t>
  </si>
  <si>
    <t>ГАУК «Саратовский театр оперетты»</t>
  </si>
  <si>
    <t>местные бюджеты (прогноз)</t>
  </si>
  <si>
    <t>2.6.2</t>
  </si>
  <si>
    <t>Контрольное событие 2.6.2.  Поддержка творческой деятельности и укрепление материально-технической базы театра</t>
  </si>
  <si>
    <t>ГАУК СО «Драматический театр города Вольска»</t>
  </si>
  <si>
    <t>2.6.3</t>
  </si>
  <si>
    <t>Контрольное событие 2.6.3.  Поддержка творческой деятельности и укрепление материально-технической базы театров</t>
  </si>
  <si>
    <t>министерство культуры области, органы местного самоуправления (по согласованию)</t>
  </si>
  <si>
    <t>областной  бюджет</t>
  </si>
  <si>
    <t>2.7.</t>
  </si>
  <si>
    <t>Основное мероприятие 2.7. «Поддержка творческой деятельности и техническое оснащение детских и кукольных театров»</t>
  </si>
  <si>
    <t>2.7.1</t>
  </si>
  <si>
    <t>Контрольное событие 2.7.1 Поддержка творческой деятельности и техническое оснащение театра</t>
  </si>
  <si>
    <t>2.7.2</t>
  </si>
  <si>
    <t xml:space="preserve">Контрольное событие 2.7.2 Поддержка творческой деятельности и техническое оснащение театра </t>
  </si>
  <si>
    <t>ГАУК «Саратовский академический театр юного зрителя им.Ю.П.Киселева»</t>
  </si>
  <si>
    <t>2.7.3</t>
  </si>
  <si>
    <t>Контрольное событие 2.7.3 Поддержка творческой деятельности и техническое оснащение театра</t>
  </si>
  <si>
    <t>ГАУК «Саратовская областная филармония им.А.Шнитке"</t>
  </si>
  <si>
    <t>3.</t>
  </si>
  <si>
    <t>Подпрограмма 3. «Концертные организации»</t>
  </si>
  <si>
    <t>3.1.</t>
  </si>
  <si>
    <t>Основное мероприятие 3.1 Оказание государственных услуг населению концертными организациями и коллективами</t>
  </si>
  <si>
    <t>3.2.</t>
  </si>
  <si>
    <t>Основное мероприятие 3.2   «Создание областными концертными организациями новых концертных программ»</t>
  </si>
  <si>
    <t>3.2.1</t>
  </si>
  <si>
    <t>Контрольное событие 3.2.1.   Концертная программа, посвященная 100-летию Докшицера</t>
  </si>
  <si>
    <t xml:space="preserve">ГАУК «Саратовская областная филармония им.А.Шнитке»                       </t>
  </si>
  <si>
    <t>3.2.2</t>
  </si>
  <si>
    <t>Контрольное событие   3.2.2. Концертная программа "Дружбы добрый хоровод"</t>
  </si>
  <si>
    <t xml:space="preserve">ГАУК "Саратовская областная концертная организация "Поволжье" </t>
  </si>
  <si>
    <t>3.2.3</t>
  </si>
  <si>
    <t>Контрольное событие 3.2.3 Концертная программа, посвященная 350-летию Петра 1 "Русская музыка петровского времени"</t>
  </si>
  <si>
    <t xml:space="preserve">ГАУК  «Саратовская областная филармония им.А.Шнитке"                                      </t>
  </si>
  <si>
    <t>3.2.4</t>
  </si>
  <si>
    <t>Контрольное событие 3.2.4 Концертная программа "Партитуры XX века" (к 90-летию Р.Щедрина)</t>
  </si>
  <si>
    <t xml:space="preserve">ГАУК «Саратовская областная филармония им.А.Шнитке </t>
  </si>
  <si>
    <t>3.2.5</t>
  </si>
  <si>
    <t>Контрольное событие 3.2.5 Концертная программа "Солнечный круг"</t>
  </si>
  <si>
    <t>3.2.6</t>
  </si>
  <si>
    <t>Контрольное событие 3.2.6. Концертная программа, посвященная 150-летию С.В.Рахманинова</t>
  </si>
  <si>
    <t xml:space="preserve">ГАУК  «Саратовская областная филармония им.А.Шнитке»                                      </t>
  </si>
  <si>
    <t>3.3</t>
  </si>
  <si>
    <t>Основное мероприятие 3.3. "Осуществление областными концертными организациями фестивальной деятельности"</t>
  </si>
  <si>
    <t xml:space="preserve">Министерство культуры </t>
  </si>
  <si>
    <t>3.3.1</t>
  </si>
  <si>
    <t>Контрольное событие 3.3.1  Фестиваль,симфонической музыки,  посвященный  75-летию академического симфонического оркестра филармонии</t>
  </si>
  <si>
    <t xml:space="preserve">ГАУК «Саратовская областная филармония им.А.Шнитке»     </t>
  </si>
  <si>
    <t>3.3.2</t>
  </si>
  <si>
    <t>3.3.3</t>
  </si>
  <si>
    <t>Контрольное событие 3.3.3 XVI Фестиваль им.Г.Г.Нейгауза , посвященный 95-летию М.Ростроповича</t>
  </si>
  <si>
    <t>ГАУК "Саратовская областная филармония им.А.Шнитке</t>
  </si>
  <si>
    <t>3.3.4</t>
  </si>
  <si>
    <t>Контрольное событие 3.3.4                                       VII  межрегиональный песенный фестиаль "Хоперский вальс"</t>
  </si>
  <si>
    <t>3.3.5</t>
  </si>
  <si>
    <t>Контрольное мероприятие 3.3.5 Фестиваль "Шнитке и современники"</t>
  </si>
  <si>
    <t>3.3.6</t>
  </si>
  <si>
    <t>Контрольное событие 3.3.6 Фестиваль национального творчества "Большая Волга"</t>
  </si>
  <si>
    <t>3.4.</t>
  </si>
  <si>
    <t>Основное мероприятие 3.4. «Осуществление гастрольной деятельности областных концертных организаций на территории Саратовской области, в субъектах Российской Федерации и в зарубежных странах</t>
  </si>
  <si>
    <t>3.4.1</t>
  </si>
  <si>
    <t>Контрольное мероприятие 3.4.1 Концертное обслуживание населения муниципальных районов области</t>
  </si>
  <si>
    <t>3.4.2</t>
  </si>
  <si>
    <t>Контрольное мероприятие 3.4.2 Концертное обслуживание населения муниципальных районов области</t>
  </si>
  <si>
    <t>3.5.</t>
  </si>
  <si>
    <t>Основное мероприятие 3.5. «Организация и проведение мероприятий по популяризации концертной деятельности»</t>
  </si>
  <si>
    <t xml:space="preserve">Министерство культуры области </t>
  </si>
  <si>
    <t>3.5.1.</t>
  </si>
  <si>
    <t>Контрольное событие 3.5.1  "Музыка в парках  и скверах" (проект Рио-рита" к Дню Победы)</t>
  </si>
  <si>
    <t>3.5.2</t>
  </si>
  <si>
    <t>Контрольное событие 3.5.2  Музыка Шостаковича в современном мире (к 115-летию композитора)</t>
  </si>
  <si>
    <t>3.5.3</t>
  </si>
  <si>
    <t>Контрольное событие 3.5.3 Торжественное мероприятие, посвященное 25 - летию Саратовской областной концертной организации "Поволжье": "Поволжью - 25!"</t>
  </si>
  <si>
    <t>3.5.4</t>
  </si>
  <si>
    <t>Контрольное событие 3.5.4 К 85-летию Саратовской областной филармонии им.А.Шнитке                                           Выступление академического симфонического оркестра в Москве</t>
  </si>
  <si>
    <t>ГАУК "Саратовская областная филармония им.А.Шнитке"</t>
  </si>
  <si>
    <t>3.5.5</t>
  </si>
  <si>
    <t>Контрольное событие 3.5.5 Пропаганда творчества саратовскийх композиторов</t>
  </si>
  <si>
    <t>3.5.6</t>
  </si>
  <si>
    <t>Контрольное событие 3.5.6 Поддержка социально ориентированных некоммерческих организаций в области культуры</t>
  </si>
  <si>
    <t>4.</t>
  </si>
  <si>
    <t>Подпрограмма 4 «Библиотеки»</t>
  </si>
  <si>
    <t>4.1.</t>
  </si>
  <si>
    <t xml:space="preserve">Основное мероприятие 4.1 «Оказание государственных услуг населению библиотеками»
</t>
  </si>
  <si>
    <t>4.2.</t>
  </si>
  <si>
    <t xml:space="preserve">Основное мероприятие 4.2 «Комплектование фондов библиотек области» </t>
  </si>
  <si>
    <t xml:space="preserve">Министерство культуры области, органы местного самоуправления (по согласованию)                             </t>
  </si>
  <si>
    <t>4.2.1.</t>
  </si>
  <si>
    <t>Контрольное событие 4.2.1. 
Комплектование фондов изданиями для детей и подростков на традиционных и нетрадиционных носителях»</t>
  </si>
  <si>
    <t>ГУК «Областная библиотека для детей и юношества им. А.С. Пушкина»</t>
  </si>
  <si>
    <t>4.2.2.</t>
  </si>
  <si>
    <t xml:space="preserve">Контрольное событие 4.2.2. 
Комплектование  фондов ГУК «Областная специальная библиотека для слепых» и ее филиалов изданиями, в т.ч. на специальных носителях </t>
  </si>
  <si>
    <t>ГУК «Областная специальная библиотека для слепых»</t>
  </si>
  <si>
    <t>4.2.3.</t>
  </si>
  <si>
    <t>Контрольное событие 4.2.3 Комплектование ГУК «Областная универсальная научная библиотека» изданиями на традиционных и нетрадиционных носителях</t>
  </si>
  <si>
    <t>ГУК «Областная универсальная научная библиотека»</t>
  </si>
  <si>
    <t>4.3.</t>
  </si>
  <si>
    <t xml:space="preserve">Основное мероприятие 4.3 «Организация и проведение мероприятий, направленных на популяризацию чтения и библиотечного дела» </t>
  </si>
  <si>
    <t>4.3.1.</t>
  </si>
  <si>
    <t>Контрольное событие 4.3.1 
Межрегиональный культурный марафон «Книжная радуга детства»</t>
  </si>
  <si>
    <t>ГУК «Областная библиотека для детей и юношества им.А.С. Пушкина»</t>
  </si>
  <si>
    <t>4.3.2.</t>
  </si>
  <si>
    <t>Контрольное событие 4.3.2 
Областной творческий конкурс  «Александр Невский: жизнь, ставшая житием»</t>
  </si>
  <si>
    <t>4.3.3.</t>
  </si>
  <si>
    <t xml:space="preserve">Контрольное событие 4.3.3 
Областной фестиваль   «Все начинается с детства» </t>
  </si>
  <si>
    <t>ГУК «Областная библиотека для детей и юношества им.А.С.Пушкина»</t>
  </si>
  <si>
    <t>4.3.4.</t>
  </si>
  <si>
    <t>Контрольное событие 4.3.4 Реализация мероприятий комплексной программы «Сохраним читающее детство»</t>
  </si>
  <si>
    <t>4.3.5.</t>
  </si>
  <si>
    <t xml:space="preserve">Контрольное событие 4.3.5 Областной фестиваль "С книгой мир добрей и ярче"  </t>
  </si>
  <si>
    <t>4.3.6.</t>
  </si>
  <si>
    <t>Контрольное событие 4.3.6 Реализация мероприятий комплексной программы "Год детского чтения в Саратовской области"</t>
  </si>
  <si>
    <t>4.3.7.</t>
  </si>
  <si>
    <t>Контрольное событие 4.3.7 Ежегодные Пушкинские научные чтения</t>
  </si>
  <si>
    <t>4.3.8.</t>
  </si>
  <si>
    <t xml:space="preserve">Контрольное событие 4.3.8 Проект «Большое чтение в Саратовской области» </t>
  </si>
  <si>
    <t>4.3.9.</t>
  </si>
  <si>
    <t>Контрольное событие 4.3.9 Областной творческий конкурс "Интеллектуальный марафон «Отечество мое, мой край, моя Россия»"</t>
  </si>
  <si>
    <t>4.3.10.</t>
  </si>
  <si>
    <t xml:space="preserve">Контрольное событие 4.3.10
Областной конкурс среди людей с нарушением зрения «Книга в радость» </t>
  </si>
  <si>
    <t>4.3.11.</t>
  </si>
  <si>
    <t>Контрольное событие 4.3.11
Областной фестиваль творчества инвалидов по зрению «Ему имя - Невский», посвященный 800-летию со дня рождения русского великого полководца Александра Невского.</t>
  </si>
  <si>
    <t>4.3.12.</t>
  </si>
  <si>
    <t>Контрольное событие 4.3.12.  Мобильный проект «Зримый Саратов»</t>
  </si>
  <si>
    <t>4.3.13.</t>
  </si>
  <si>
    <t>Контрольное событие 4.3.13 Инклюзивный проект «Страна, покорившая космос», посвященный 60-летию первого полета человека в космос</t>
  </si>
  <si>
    <t>4.3.14</t>
  </si>
  <si>
    <t>Контрольное событие 4.3.14 Краеведческий проект «Иван Паницкий - легенда саратовского баяна» к 115-летию И.Я.Паницкого</t>
  </si>
  <si>
    <t>4.3.15</t>
  </si>
  <si>
    <t>Контрольное событие 4.3.15  Областной фестиваль "Недаром помнит вся Россия про день Бородина!" к 210 -летию Бородинского сражения в Отечественной войне 1812 года и 185-летию стихотворения М.Ю. Лермонтова "Бородино"</t>
  </si>
  <si>
    <t>4.3.16</t>
  </si>
  <si>
    <t xml:space="preserve">Контрольное событие 4.3.16 Всероссийская научно-практическая конференция «Специальная библиотека: из настоящего в будущее», посвящённая 85-летию ГУК «Областная специальная библиотека для слепых» </t>
  </si>
  <si>
    <t>4.3.17</t>
  </si>
  <si>
    <t>Контрольное событие 4.3.17 Областной фестиваль "По следам великого поэта" к 210-летию Бородинского сражения в Отечественной войне 1812 года и 185-летию стихотворения М.Ю. Лермонтова "Бородино"</t>
  </si>
  <si>
    <t>4.3.18</t>
  </si>
  <si>
    <t xml:space="preserve">Контрольное событие 4.3.18. Проведение Литературных вечеров совместно с региональным отделением "Союз писателей России" </t>
  </si>
  <si>
    <t>федеральный бюджет (прогнозно)</t>
  </si>
  <si>
    <t>4.3.19.</t>
  </si>
  <si>
    <t>Контрольное событие 4.3.19 Областной творческий конкурс "С чего начинается Родина"</t>
  </si>
  <si>
    <t>4.3.20.</t>
  </si>
  <si>
    <t>Контрольное событие 4.3.20 Научно-практическая конференция "Саратовская областная универсальная научная библиотека - интеллектульный и культурный потенциал региона"</t>
  </si>
  <si>
    <t>4.3.21.</t>
  </si>
  <si>
    <t>Контрольное событие 4.3.21 Краеведческие чтения</t>
  </si>
  <si>
    <t>4.3.22.</t>
  </si>
  <si>
    <t>Контрольное событие 4.3.22 Научно-практическая конференция "Библиотека в мире инновационных технологий: автоматизация, ресурсы, сервисы и инновации"</t>
  </si>
  <si>
    <t xml:space="preserve"> 4.4.</t>
  </si>
  <si>
    <t>Основное мероприятие 4.4  «Организация и проведение мероприятий по сохранности библиотечных фондов государственных библиотек области»</t>
  </si>
  <si>
    <t>2021</t>
  </si>
  <si>
    <t>2023</t>
  </si>
  <si>
    <t>4.4.1.</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</si>
  <si>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</si>
  <si>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 xml:space="preserve"> 4.4.2.</t>
  </si>
  <si>
    <t>Контрольное событие 4.4.2
Реставрация документального фонда библиотеки</t>
  </si>
  <si>
    <t xml:space="preserve">всего </t>
  </si>
  <si>
    <t xml:space="preserve"> 4.4.3.</t>
  </si>
  <si>
    <t xml:space="preserve">Контрольное событие 4.4.3. Репродуцирование изданий на специальные носители для слепых и  слабовидящих
</t>
  </si>
  <si>
    <t>4.4.4.</t>
  </si>
  <si>
    <t xml:space="preserve">Контрольное событие 4.4.4 Проведение оцифровки изданий
</t>
  </si>
  <si>
    <t>4.5.</t>
  </si>
  <si>
    <t xml:space="preserve">Основное мероприятие 4.5 «Подключение к интернету общедоступных библиотек области»
</t>
  </si>
  <si>
    <t>5.</t>
  </si>
  <si>
    <t>Подпрограмма 5 «Система образования в сфере культуры»</t>
  </si>
  <si>
    <t>5.1</t>
  </si>
  <si>
    <t xml:space="preserve">Основное мероприятие 5.1 Оказание государственных услуг населению областными образовательными организациями в сфере культуры
</t>
  </si>
  <si>
    <t>5.2</t>
  </si>
  <si>
    <t xml:space="preserve">Основное мероприятие 5.2. «Введение новых специальностей (специализаций) в областных профессиональных образовательных организациях» </t>
  </si>
  <si>
    <t>5.3</t>
  </si>
  <si>
    <t>Основное мероприятие 5.3. «Разработка и внедрение новых программ повышения квалификации педагогических работников и других специалистов областных учреждений сферы культуры, проведение семинаров, мастер-классов, тренингов и других подобных мероприятий»</t>
  </si>
  <si>
    <t>5.4</t>
  </si>
  <si>
    <t>Основное мероприятие 5.4. «Обеспечение образовательных организаций сферы культуры средствами, направленными на обязательное повышение квалификации педагогических работников в установленные законом сроки»</t>
  </si>
  <si>
    <t>5.2.</t>
  </si>
  <si>
    <t>Основное мероприятие 5.5 «Обеспечение социальных гарантий участников образовательного процесса областных образовательных организаций»</t>
  </si>
  <si>
    <t>6.</t>
  </si>
  <si>
    <t>Подпрограмма 6 «Культурно-досуговые учреждения»</t>
  </si>
  <si>
    <t>6.1.</t>
  </si>
  <si>
    <t>Основное мероприятие 6.1 Оказание государственных услуг населению культурно-досуговыми учреждениями</t>
  </si>
  <si>
    <t>6.2.</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</si>
  <si>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</si>
  <si>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6.2.1.</t>
  </si>
  <si>
    <t>Контрольное событие 6.2.1 Проведение областного фестиваля патриотической песни «Победы негасимый свет»</t>
  </si>
  <si>
    <t>ГАУК СО  «Дворец культуры «Россия»</t>
  </si>
  <si>
    <t>6.2.2.</t>
  </si>
  <si>
    <t>Контрольное событие 6.2.2 Проведение фестиваля эстрадного танца всех стилей и направлений «Ритмы нового века»</t>
  </si>
  <si>
    <t>6.2.3.</t>
  </si>
  <si>
    <t>Контрольное событие 6.2.3 Проведение областного конкурса детского рисунка «Яркие краски детства»</t>
  </si>
  <si>
    <t xml:space="preserve">ГАУК «Саратовский областной Дом работников искусств» </t>
  </si>
  <si>
    <t>6.2.4.</t>
  </si>
  <si>
    <t>Контрольное событие 6.2.4 Проведение фольклорного праздника «Казачьи забавы»</t>
  </si>
  <si>
    <t>6.2.5.</t>
  </si>
  <si>
    <t>Контрольное событие  6.2.5.   Проведение открытого областного бала "Васильев вечер"</t>
  </si>
  <si>
    <t>6.2.6.</t>
  </si>
  <si>
    <t>Контрольное событие 6.2.6. Проведение Всероссийского фестиваля-конкурса исполнителей народной песни им.Л.А.Руслановой</t>
  </si>
  <si>
    <t>ГАУК «Саратовский областной центр народного творчества имени Л.А. Руслановой»</t>
  </si>
  <si>
    <t>6.2.7.</t>
  </si>
  <si>
    <t>Контрольное событие 6.2.7   Проведение областного конкурса исполнителей народной песни им.Л.А.Руслановой</t>
  </si>
  <si>
    <t>6.2.8.</t>
  </si>
  <si>
    <t>Контрольное событие 6.2.8  Проведение III Парада достижений народного творчества «Огней так много золотых»</t>
  </si>
  <si>
    <t>6.2.9.</t>
  </si>
  <si>
    <t>Контрольное событие 6.2.9. Проведение Всероссийского этнофестиваля национальных культур «Волжское подворье»</t>
  </si>
  <si>
    <t>6.2.10.</t>
  </si>
  <si>
    <t xml:space="preserve">Контрольное событие 6.2.10. Инклюзивный творческий фестиваль «Культура без границ»
</t>
  </si>
  <si>
    <t>6.2.11.</t>
  </si>
  <si>
    <t>Контрольное событие 6.2.11.  Проведение фестиваля юных дарований «Звезды завтрашнего дня»</t>
  </si>
  <si>
    <t>6.2.12</t>
  </si>
  <si>
    <t>Контрольное событие 6.2.12.  Проведение молодежной акции «Счастье в моих руках»</t>
  </si>
  <si>
    <t>6.2.13.</t>
  </si>
  <si>
    <t xml:space="preserve">Контрольное событие 6.2.13. Проведение Шестой межрегиональной академической выставки-конкурса «Красные ворота/Против течения» и выплата Премий в сфере современного изобразительного искусства имени К.С. Петрова-Водкина
</t>
  </si>
  <si>
    <t>ГАУК «Саратовский областной Дом работников искусств»</t>
  </si>
  <si>
    <t>6.2.14</t>
  </si>
  <si>
    <t xml:space="preserve">Контрольное событие 6.2.14. Проведение Межрегионального фестиваль творчества "Хвалынские этюды К.П. Петрова-Водкина"
</t>
  </si>
  <si>
    <t xml:space="preserve">ГАУК " Саратовский областной Дом работников искусств" </t>
  </si>
  <si>
    <t>6.2.15</t>
  </si>
  <si>
    <t xml:space="preserve">Контрольное событие 6.2.15.  Проведение Международной конференции "Искусство и власть"
</t>
  </si>
  <si>
    <t>6.2.16</t>
  </si>
  <si>
    <t>Контрольное событие 6.2.16.  Проведение выставок из цикла "Мастера Академии художеств"</t>
  </si>
  <si>
    <t>6.2.17</t>
  </si>
  <si>
    <t>Контрольное событие 6.2.17.  Проведение выставочного проекта к 76-летию Победы "День Победы со слезами на глазах"</t>
  </si>
  <si>
    <t>6.3.</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</si>
  <si>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</si>
  <si>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6.3.1</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</si>
  <si>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</si>
  <si>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ГАУК «Саратовский областной центр народного творчество имени Л.А. Руслановой»</t>
  </si>
  <si>
    <t>6.4.</t>
  </si>
  <si>
    <t>Основное мероприятие 6.4  Организация и пополнение фильмофонда ГАУК «Саратовский областной методический киновидеоцентр»</t>
  </si>
  <si>
    <t>6.4.1.</t>
  </si>
  <si>
    <t>Контрольное событие 6.4.1 Приобретение киновидеофильмов</t>
  </si>
  <si>
    <t xml:space="preserve">ГАУК «Саратовский областной методический киновидеоцентр» </t>
  </si>
  <si>
    <t>6.5.</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</si>
  <si>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</si>
  <si>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6.5.1.</t>
  </si>
  <si>
    <t xml:space="preserve">Контрольное событие 6.5.1. Проведение открытого  кинофестиваля -конкурса детского кино «Киновертикаль» </t>
  </si>
  <si>
    <t>6.5.2.</t>
  </si>
  <si>
    <t xml:space="preserve">Контрольное событие 6.5.2.Проведение мероприятий, посвященных Дню российского кино </t>
  </si>
  <si>
    <t>6.5.3.</t>
  </si>
  <si>
    <t>Контрольное событие 6.5.3.  Поддержка социально ориентированных некоммерческих организаций в области культуры</t>
  </si>
  <si>
    <t>6.6.</t>
  </si>
  <si>
    <t>Основное мероприятие 6.6 Организация и проведение мероприятий по популяризации народного творчества и культурно-досуговой деятельности</t>
  </si>
  <si>
    <t>6.6.1.</t>
  </si>
  <si>
    <t xml:space="preserve"> Контрольное событие 6.6.1. Реализация проекта «Золотой фонд народного творчества»</t>
  </si>
  <si>
    <t xml:space="preserve"> ГАУК «Саратовский областной центр народного творчества имени Л.А. Руслановой»</t>
  </si>
  <si>
    <t>6.6.2.</t>
  </si>
  <si>
    <t xml:space="preserve"> Контрольное событие 6.6.2.Проект "Творческий полет", посвещенный 60-летию полета первого человека в космос</t>
  </si>
  <si>
    <t>6.6.3</t>
  </si>
  <si>
    <t>Контрольное событие 6.6.3. Проведение творческих встреч с кинематографистами, актерами и режиссерами</t>
  </si>
  <si>
    <t>ГУК «Саратовский областной Дом работников искусств»</t>
  </si>
  <si>
    <t>6.6.4</t>
  </si>
  <si>
    <t>Контрольное событие 6.6.4. Проведение областного поэтического конкурса «Турнир поэтов»</t>
  </si>
  <si>
    <t>6.6.5</t>
  </si>
  <si>
    <t xml:space="preserve">Контрольное событие 6.6.5. Проведение областного литературного конкурса среди детей и подростков «Здравствуй, племя младое, незнакомое» </t>
  </si>
  <si>
    <t>6.6.6</t>
  </si>
  <si>
    <t>Контрольное событие 6.6.6 Проведение торжественного мероприятия, посвященного празднованию годовщины Победы в Великой Отечественной войне 1941-1945 годов, для участников  Великой Отечественной войны 1941-1945 годов - ветеранов культуры  «Поклонимся великим тем годам»</t>
  </si>
  <si>
    <t>6.6.7</t>
  </si>
  <si>
    <t xml:space="preserve">Контрольное событие 6.6.7 Проведение торжественного мероприятия 
для  участников Великой Отечественной войны 1941-1945 гг. - «С пожеланием добра и счастья»
</t>
  </si>
  <si>
    <t>7.</t>
  </si>
  <si>
    <t>Подпрограмма 7 «Государственная охрана, сохранение и популяризация объектов культурного наследия»</t>
  </si>
  <si>
    <t>Управление по охране объектов культурного наследия Правительства Саратовской области</t>
  </si>
  <si>
    <t>7.1.</t>
  </si>
  <si>
    <t>Основное мероприятие 7.1 «Выполнение государственных работ в области охраны объектов культурного наследия области»</t>
  </si>
  <si>
    <t>7.2.</t>
  </si>
  <si>
    <t>Основное мероприятие 7.2 «Организация и проведение мероприятий по обеспечению удовлетворительного состояния объектов культурного наследия регионального значения»</t>
  </si>
  <si>
    <t>7.3.</t>
  </si>
  <si>
    <t>Основное мероприятие 7.3 «Обеспечение мероприятий по выявлению новых объектов культурного наследия»</t>
  </si>
  <si>
    <t>7.3.1.</t>
  </si>
  <si>
    <t>Контрольное мероприятие 7.3.1 «Обеспечение мероприятий по выявлению новых объектов культурного наследия»</t>
  </si>
  <si>
    <t>7.4.</t>
  </si>
  <si>
    <t>Основное мероприятие 7.4 «Обеспечение мероприятий по государственному учету объектов культурного наследия регионального значения»</t>
  </si>
  <si>
    <t>7.5.</t>
  </si>
  <si>
    <t>Основное мероприятие 7.5 «Обеспечение проведения историко-культурной экспертизы объектов культурного наследия регионального значения»</t>
  </si>
  <si>
    <t>7.5.1.</t>
  </si>
  <si>
    <t>Контрольное мероприятие 7.5.1 «Обеспечение проведения историко-культурной экспертизы объектов культурного наследия регионального значения»</t>
  </si>
  <si>
    <t>7.6.</t>
  </si>
  <si>
    <t>Основное мероприятие 7.6 «Популяризация объектов культурного наследия регионального значения»</t>
  </si>
  <si>
    <t>7.6.1.</t>
  </si>
  <si>
    <t>Контрольное мероприятие 7.6.1 «Популяризация объектов культурного наследия регионального значения»</t>
  </si>
  <si>
    <t>Подпрограмма 8 «Архивы»</t>
  </si>
  <si>
    <t>Управление делами области Правительства области</t>
  </si>
  <si>
    <t>8.1.</t>
  </si>
  <si>
    <t>Основное мероприятие 8.1 «Обеспечение сохранности, учета документов и предоставление пользователям архивной информации»</t>
  </si>
  <si>
    <t>9.</t>
  </si>
  <si>
    <t>Подпрограмма 9 «Творческое развитие детей и молодежи в сфере культуры»</t>
  </si>
  <si>
    <t>9.1.</t>
  </si>
  <si>
    <t>Основное мероприятие 9.1 «Мероприятия по оказанию государственных услуг физическим и (или) юридическим лицам и содержанию особо ценного движимого или недвижимого имущества»</t>
  </si>
  <si>
    <t>9.2</t>
  </si>
  <si>
    <t>Основное мероприятие 9.2 «Организация и проведение мероприятий по обеспечению участия детей и молодежи в творческих и интеллектуальных соревновательных мероприятиях областного, межрегионального, всероссийского и международного уровней»</t>
  </si>
  <si>
    <t>Министерство культуры области,         ГАУ ДПО "Саратовский областной учебно - методический центр"</t>
  </si>
  <si>
    <t>9.2.1.</t>
  </si>
  <si>
    <t>Контрольное событие 9.2.1 "Проведение Детских и юношеских ассамблей искусств"</t>
  </si>
  <si>
    <t>ГАУ ДПО "Саратовский областной  учебно-методический центр"</t>
  </si>
  <si>
    <t>9.2.2.</t>
  </si>
  <si>
    <t>Контрольное событие 9.2.2 Участие делегации Саратовской области в Молодежных Дельфийских играх России</t>
  </si>
  <si>
    <t>9.2.3.</t>
  </si>
  <si>
    <t>Контрольное событие 9.2.3 Выступление участников Детского хора России от Саратовской области в Государственном Кремлевском Дворце</t>
  </si>
  <si>
    <t>9.2.4.</t>
  </si>
  <si>
    <t>Контрольное событие 9.2.4 «Организация и проведение Межрегиональной творческой школы «Волжская радуга»</t>
  </si>
  <si>
    <t>9.2.5</t>
  </si>
  <si>
    <t>Контрольное событие 9.2.5 Проведение областного фестиваля "Одаренные дети. Путь к мастерству"</t>
  </si>
  <si>
    <t>ГАУ ДПО "Саратовский областной учебно-методический центр</t>
  </si>
  <si>
    <t>9.2.6.</t>
  </si>
  <si>
    <t>Контрольное событие 9.2.6 Проведение торжественной церемонии награждения именными Губернаторскими стипендиями и Гала-концерта</t>
  </si>
  <si>
    <t>9.3.</t>
  </si>
  <si>
    <t>Основное событие 9.3. «Обеспечение поддержки творчески одаренных детей, молодежи и их преподавателей»</t>
  </si>
  <si>
    <t>Министерство культуры области, ГАУ ДПО "Саратовский областной  учебно-методический центр"</t>
  </si>
  <si>
    <t>9.3.1.</t>
  </si>
  <si>
    <t>Контрольное событие 9.3.1 Выплата губернаторских стипендий одаренным детям</t>
  </si>
  <si>
    <t>9.3.2.</t>
  </si>
  <si>
    <t>Контрольное событие 9.3.2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</si>
  <si>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9.3.3.</t>
  </si>
  <si>
    <t>Контрольное событие 9.3.3 Проведение областного конкурса "Лучшие детские школы искусств Саратовской области"</t>
  </si>
  <si>
    <t>9.3.4.</t>
  </si>
  <si>
    <t xml:space="preserve">Контрольное событие 9.3.4. Проведение областного конкурса профессионального мастерства  "Призвание" </t>
  </si>
  <si>
    <t>ГАУ ДПО "Саратовский областной учебно-методический центр"</t>
  </si>
  <si>
    <t>10.</t>
  </si>
  <si>
    <t xml:space="preserve">Подпрограмма 10 «Укрепление материально-технической базы учреждений в сфере культуры» </t>
  </si>
  <si>
    <t xml:space="preserve">Министерство культуры области, органы местного самоуправления (по согласованию), комитет по реализации инвестиционных проектов в строительстве Саратовской области
</t>
  </si>
  <si>
    <t xml:space="preserve">комитет по реализации инвестиционных проектов в строительстве Саратовской области
</t>
  </si>
  <si>
    <t>10.1.</t>
  </si>
  <si>
    <t>Основное мероприятие 10.1 «Укрепление материально-технической базы областных учреждений музейного типа»</t>
  </si>
  <si>
    <t>10.1.1</t>
  </si>
  <si>
    <t xml:space="preserve">Контрольное событие 10.1.1 ГАУК «Саратовский историко-патриотический комплекс «Музей боевой и трудовой славы» Приобретение программного обеспечения </t>
  </si>
  <si>
    <t>10.1.2</t>
  </si>
  <si>
    <t>Контрольное событие 10.1.2 ГУК "Саратовский областной музей К.Федина" ремонт помещений</t>
  </si>
  <si>
    <t xml:space="preserve">ГУК «Государственный музей  К.А. Федина»              </t>
  </si>
  <si>
    <t>10.1.3</t>
  </si>
  <si>
    <t>Контрольное событие 10.1.3.  ГУК «Саратовский областной музей краеведения» Проведение ремонта системы энергоснабжения здания Аркадаского  краеведческого музея</t>
  </si>
  <si>
    <t>10.1.4</t>
  </si>
  <si>
    <t xml:space="preserve">Контрольное событие 10.1.4. ГУК «Саратовский областной музей краеведения» Проведение ремонта внутренних помещений здания Аткарского музея  </t>
  </si>
  <si>
    <t>10.1.5</t>
  </si>
  <si>
    <t>Контрольное событие 10.1.5. ГАУК "Исторический парк "Моя история" приобретение ламп для проекторов</t>
  </si>
  <si>
    <t>ГАУК «Исторический парк «Моя история»</t>
  </si>
  <si>
    <t>10.1.6</t>
  </si>
  <si>
    <t xml:space="preserve">Контрольное событие 10.1.6. ГАУК "Саратовский историко-патриотический комплекс "Музей боевой и трудовой славы" Приобретение многофункционального устройства лазерного </t>
  </si>
  <si>
    <t>ГАУК "Саратовский историко-патриотический комплекс "Музей боевой и трудовой славы"</t>
  </si>
  <si>
    <t>10.1.7</t>
  </si>
  <si>
    <t>Контрольное событие 10.1.7. ГУК "Государственный музей К.А. Федина" Текущий ремонт внутренних помещений здания в филиале Л. Кассиля</t>
  </si>
  <si>
    <t>ГУК "Государственный музей К.А. Федина"</t>
  </si>
  <si>
    <t>10.1.8</t>
  </si>
  <si>
    <t>Контрольное событие 10.1.8. ГУК "Государственный музей К.А. Федина" Текущий ремонт фасада здания флигеля в филиале Л. Кассиля. Текущий ремонт отмостки здания флигеля в филиале Л. Кассиля</t>
  </si>
  <si>
    <t>10.1.9</t>
  </si>
  <si>
    <t>Контрольное событие 10.1.9. ГУК "Государственный музей К.А. Федина" Поставка и настройка модуля "Новая атрибуция музейных предметов"</t>
  </si>
  <si>
    <t>10.1.10</t>
  </si>
  <si>
    <t>Контрольное событие 10.1.10. ГУК "Саратовский областной музей краеведения" Выполнение предпроектных работ по разработке технического заключения о состоянии основных строительных конмтрукций здания музея Истории, г. Балаково</t>
  </si>
  <si>
    <t>ГУК "Саратовский областной музей краеведения"</t>
  </si>
  <si>
    <t>10.2.</t>
  </si>
  <si>
    <t>Основное мероприятие 10.2 «Укрепление материально-технической базы областных театров»</t>
  </si>
  <si>
    <t>10.2.1.</t>
  </si>
  <si>
    <t xml:space="preserve">Контрольное событие 10.2.1 «Текущий ремонт кровли, помещений, системы отопления  здания ГАУК СО «Драматический театр города Вольска» </t>
  </si>
  <si>
    <t>ГАУК СО  "Драматический театр города Вольска"</t>
  </si>
  <si>
    <t>10.2.2.</t>
  </si>
  <si>
    <t xml:space="preserve">Контрольное событие 10.2.2 "Приобретение компьтерной техники, офисного софита для  ГАУК СО «Драматический театр г.Вольск»   </t>
  </si>
  <si>
    <t>10.2.4.</t>
  </si>
  <si>
    <t xml:space="preserve">Контрольное событие 10.2.4 Ремонт помещений  ГАУК «Саратовский государственный академический театр драмы им. И.А.Слонова» </t>
  </si>
  <si>
    <t xml:space="preserve">ГАУК «Саратовский государственный академический театр драмы им. И.А.Слонова»   </t>
  </si>
  <si>
    <t>10.2.5.</t>
  </si>
  <si>
    <t xml:space="preserve">Контрольное событие 10.2.6 Текущий ремонт отопления (частичный) в здании ГАУК СО «Драматический театр города Вольска» </t>
  </si>
  <si>
    <t xml:space="preserve">ГАУК СО «Драматический театр города Вольска» </t>
  </si>
  <si>
    <t>10.2.6.</t>
  </si>
  <si>
    <t>Контрольное событие 10.2.6. Приобретение звукового оборудования</t>
  </si>
  <si>
    <t xml:space="preserve">ГАУК "Саратовский академический театр оперы и балета" </t>
  </si>
  <si>
    <t>10.3.</t>
  </si>
  <si>
    <t>Основное мероприятие 10.3 «Укрепление материально-технической базы областных концертных организаций»</t>
  </si>
  <si>
    <t>10.3.1.</t>
  </si>
  <si>
    <t>Контрольное событие 10.3.1. Приобретение звукового оборудования</t>
  </si>
  <si>
    <t xml:space="preserve">ГАУК "Саратовская областная филармония имени А. Шнитке" </t>
  </si>
  <si>
    <t>10.4.</t>
  </si>
  <si>
    <t>Основное мероприятие 10.4 «Укрепление материально-технической базы областных учреждений библиотечного типа»</t>
  </si>
  <si>
    <t>10.4.1.</t>
  </si>
  <si>
    <t>Контрольное событие 10.4.1 Проведение ремонтных работ  ГУК «Областная специальная библиотека для слепых»</t>
  </si>
  <si>
    <t>10.4.2.</t>
  </si>
  <si>
    <t>Контрольное событие 10.4.2  Изготовление проектной документации и проведение работ по ремонту фасада, помещений, системы отопления  ГУК "Областная библиотека для детей и юношества имени А.С.Пушкина"</t>
  </si>
  <si>
    <t>10.4.3.</t>
  </si>
  <si>
    <t>Контрольное событие 10.4.3 Проведение работ по замене электропроводки ГУК "Областная библиотека для детей и юношества имени А.С.Пушкина"</t>
  </si>
  <si>
    <t xml:space="preserve"> ГУК "Областная библиотека для детей и юношества имени А.С.Пушкина"</t>
  </si>
  <si>
    <t>10.4.4.</t>
  </si>
  <si>
    <t>Контрольное событие 10.4.4 Приобретение автомобильного транспорта для ГУК «Областная специальная библиотека для слепых»</t>
  </si>
  <si>
    <t>10.4.5.</t>
  </si>
  <si>
    <t>Контрольное событие 10.4.5. Ремонт системы отопления, горячего и холодного водоснабжения (оборудования) в помещениях ГУК "Областная универсальная научная библиотека"</t>
  </si>
  <si>
    <t>ГУК "Областная универсальная научная библиотека"</t>
  </si>
  <si>
    <t>10.5.</t>
  </si>
  <si>
    <t>Основное мероприятие 10.5 «Укрепление материально-технической базы областных организаций образования в сфере культуры»</t>
  </si>
  <si>
    <t>10.5.1.</t>
  </si>
  <si>
    <t>Контрольное событие 10.5.1   Приобретение компьютеров и оргтехники для ГПОУ«Саратовское художественное училище имени А.П.Боголюбова (техникум)»</t>
  </si>
  <si>
    <t>ГПОУ «Саратовское художественное училище имени А.П.Боголюбова (техникум)»</t>
  </si>
  <si>
    <t>10.5.2.</t>
  </si>
  <si>
    <t>Контрольное событие 10.5.2   Проведение текущего ремонта помещений здания  ГПОУ«Саратовский областной колледж искусств»</t>
  </si>
  <si>
    <t>ГПОУ«Саратовский областной колледж искусств»</t>
  </si>
  <si>
    <t>10.5.3.</t>
  </si>
  <si>
    <t>Контрольное событие 10.5.3   Приобретение и монтаж архитектурной подсветки здания ГАУК "Саратовский областной учебно-методический центр"</t>
  </si>
  <si>
    <t>10.5.4.</t>
  </si>
  <si>
    <t>Контрольное событие 10.5.4 Текущий ремонт здания ГАУК "Саратовский областной учебно-методический центр"</t>
  </si>
  <si>
    <t>10.5.5.</t>
  </si>
  <si>
    <t>Контрольное событие 10.5.5  Приобретение оргтехники (компьютер) для ГБУ ДО "Детская школа искусств г.Аркадака"</t>
  </si>
  <si>
    <t>ГБУ ДО "Детская школа искусств г.Аркадака"</t>
  </si>
  <si>
    <t>10.5.6.</t>
  </si>
  <si>
    <t>Контрольное событие 10.5.6 Приобретение оргтехники (компьютер) для ГБУ ДО "Детская школа искусств" р.п. Самойловка</t>
  </si>
  <si>
    <t>ГБУ ДО "Детская школа искусств" р.п. Самойловка</t>
  </si>
  <si>
    <t>10.5.7.</t>
  </si>
  <si>
    <t>Контрольное событие 10.5.7 Приобретение   оргтехники (компьютер) для ГБУ ДО "Детская школа искусств" с.Святославка</t>
  </si>
  <si>
    <t xml:space="preserve"> ГБУ ДО "Детская школа искусств" с.Святославка</t>
  </si>
  <si>
    <t>10.5.8.</t>
  </si>
  <si>
    <t>Контрольное событие 10.5.8 Приобретение мебели (стол учителя) для ГАУ ДО "Детская школа искусств" Аткарского муниципального района Саратовской области</t>
  </si>
  <si>
    <t>ГАУ ДО "Детская школа искусств" Аткарского муниципального района Саратовской области</t>
  </si>
  <si>
    <t>10.5.9.</t>
  </si>
  <si>
    <t>Контрольное событие 10.5.9 Проведение капитального ремонта кровли в ГАУ ДО "Детская школа искусств" Аткарского муниципального района Саратовской области</t>
  </si>
  <si>
    <t>10.5.10.</t>
  </si>
  <si>
    <t>Контрольное событие 10.5.10 Ремонт здания  ГУ ДО "Детская школа искусств №1" г.Балашова</t>
  </si>
  <si>
    <t>ГУ ДО "Детская школа искусств №1" г.Балашова</t>
  </si>
  <si>
    <t>10.5.11</t>
  </si>
  <si>
    <t>Контрольное событие 10.5.11 Проведение капитального ремонта кровли  ГУ ДО "Детская школа искусств №2" г.Балашова</t>
  </si>
  <si>
    <t xml:space="preserve"> ГУ ДО "Детская школа искусств №2" г.Балашова</t>
  </si>
  <si>
    <t>10.5.12</t>
  </si>
  <si>
    <t>Контрольное событие 10.5.12 Приобретение   оргтехники (компьютер) для ГУ ДО "Детская школа искусств №2" г.Балашова</t>
  </si>
  <si>
    <t>10.5.13</t>
  </si>
  <si>
    <t>Контрольное событие 10.5.13 Приобретение  мебели (столы, стулья) для ГУ ДО "Детская школа искусств №2" г.Балашова</t>
  </si>
  <si>
    <t>10.5.14</t>
  </si>
  <si>
    <t>Контрольное событие 10.5.14 Разработка проектно-сметной документации на капитальный ремонт ГУ ДО "Детская школа искусств №1 г.Вольска"</t>
  </si>
  <si>
    <t xml:space="preserve"> ГУ ДО "Детская школа искусств №1 г.Вольска"</t>
  </si>
  <si>
    <t>10.5.15</t>
  </si>
  <si>
    <t>Контрольное событие 10.5.15 Приобретение   оргтехники (компьютер) для ГУ ДО "Детская школа искусств №1 г.Вольска"</t>
  </si>
  <si>
    <t>ГУ ДО "Детская школа искусств №1 г.Вольска"</t>
  </si>
  <si>
    <t>10.5.16</t>
  </si>
  <si>
    <t>Контрольное событие 10.5.16 Приобретение  мебели (столы, банкетка,стулья) для ГУ ДО "Детская школа искусств №1 г.Вольска"</t>
  </si>
  <si>
    <t>10.5.17</t>
  </si>
  <si>
    <t>Контрольное событие 10.5.17 Приобретение   оргтехники (компьютер, МФУ, ноутбук) для ГУ ДО "Детская школа искусств №5 Вольского муниципального района"</t>
  </si>
  <si>
    <t>ГУ ДО "Детская школа искусств №5 Вольского муниципального района"</t>
  </si>
  <si>
    <t>10.5.18</t>
  </si>
  <si>
    <t>Контрольное событие 10.5.18 Текущий ремонт замена оконных блоков в ГУ ДО "Детская школа искусств №5 Вольского муниципального района"</t>
  </si>
  <si>
    <t>10.5.19</t>
  </si>
  <si>
    <t>Контрольное событие 10.5.19 Приобретение оборудования, материальных запасов и проведение текущего ремонта ГУ ДО "Детская школа искусств р.п Сенной"</t>
  </si>
  <si>
    <t>ГУ ДО "Детская школа искусств р.п Сенной"</t>
  </si>
  <si>
    <t>10.5.20</t>
  </si>
  <si>
    <t>Контрольное событие 10.5.20 Приобретение  оргтехники (ноутбук), оборудования (телевизор) для ГБУ ДО "Детская школа искусств №2" города Шиханы Саратовской области</t>
  </si>
  <si>
    <t xml:space="preserve"> ГБУ ДО "Детская школа искусств №2"  города Шиханы Саратовской области</t>
  </si>
  <si>
    <t>10.5.21</t>
  </si>
  <si>
    <t>Контрольное событие 10.5.21 Капитальный ремонт здания ГУ ДО Детская школа искусств №1 г.Маркса Саратовской области</t>
  </si>
  <si>
    <t>ГУ ДО Детская школа искусств №1 г.Маркса Саратовской области</t>
  </si>
  <si>
    <t>10.5.22</t>
  </si>
  <si>
    <t>Контрольное событие 10.5.22 Приобретение мебели (стулья) для ГБУ ДО "Детская музыкальная школа" п. Горный Краснопартизанского района Саратовской области</t>
  </si>
  <si>
    <t>ГБУ ДО "Детская музыкальная школа" п. Горный Краснопартизанского района Саратовской области</t>
  </si>
  <si>
    <t>10.5.23</t>
  </si>
  <si>
    <t>Контрольное событие 10.5.23 Приобретение мебели (шкаф) для ГУ ДО "Детская школа искусств" р.п. Екатериновка Саратовской области</t>
  </si>
  <si>
    <t>ГУ ДО "Детская школа искусств" р.п. Екатериновка Саратовской области</t>
  </si>
  <si>
    <t>10.5.24</t>
  </si>
  <si>
    <t>Контрольное событие 10.5.24 Приобретение оргтехники (компьютер, МФУ) для ГУ ДО "Детская школа искусств" р.п. Екатериновка Саратовской области</t>
  </si>
  <si>
    <t>10.5.25</t>
  </si>
  <si>
    <t>Контрольное событие 10.5.25 Приобретение оборудования и проведение текущего ремонта (котельной, канализации и водопровода) ГБУ ДО "Детская школа искусств р.п. Новые Бурасы Саратовской области"</t>
  </si>
  <si>
    <t>ГБУ ДО "Детская школа искусств р.п. Новые Бурасы Саратовской области"</t>
  </si>
  <si>
    <t>10.5.26</t>
  </si>
  <si>
    <t>Контрольное событие 10.5.26 Приобретение мебели (столы, стулья, магнитно-маркерная доска) для ГБУ ДО "Детская школа искусств р.п. Новые Бурасы Саратовской области"</t>
  </si>
  <si>
    <t>10.5.27</t>
  </si>
  <si>
    <t>Контрольное событие 10.5.27 Приобретение оргтехники (ноутбук, цветной принтер) для БУ ДО "Детская школа искусств р.п. Новые Бурасы Саратовской области"</t>
  </si>
  <si>
    <t>10.5.28</t>
  </si>
  <si>
    <t>Контрольное событие 10.5.28 Текущий ремонт отопительной системы ГБУ ДО "Детская школа искусств города Хвалынска"</t>
  </si>
  <si>
    <t>ГБУ ДО "Детская школа искусств города Хвалынска"</t>
  </si>
  <si>
    <t>10.5.29</t>
  </si>
  <si>
    <t>Контрольное событие 10.5.29 Приобретение оргтехники (МФУ, компьютер) для ГБУ ДО "Детская школа искусств города Хвалынска"</t>
  </si>
  <si>
    <t>10.5.30</t>
  </si>
  <si>
    <t>Контрольное событие 10.5.30 Приобретение оргтехники (компьютер) для ГБУ ДО "Детская школа искусств г.Красноармейска Саратовской области"</t>
  </si>
  <si>
    <t>ГБУ ДО "Детская школа искусств г.Красноармейска Саратовской области"</t>
  </si>
  <si>
    <t>10.5.31</t>
  </si>
  <si>
    <t xml:space="preserve">Контрольное событие 10.5.31 Капитальный ремонт ДШИ </t>
  </si>
  <si>
    <t>Государственные учреждения "Детские школы искусств"</t>
  </si>
  <si>
    <t>10.6.</t>
  </si>
  <si>
    <t>Основное мероприятие 10.6 «Укрепление материально-технической базы областных культурно-досуговых учреждений»</t>
  </si>
  <si>
    <t>10.6.1.</t>
  </si>
  <si>
    <t>Контрольное событие 10.6.1 Проведение ремонта помещений,  кровли и установка сплинт систем здания  ГАУК «Саратовский областной центр народного творчества имени Л.А. Руслановой»</t>
  </si>
  <si>
    <t>10.6.2.</t>
  </si>
  <si>
    <t>Контрольное событие 10.6.2  Приобретение оборудования, транспорта  ГАУК «Саратовский областной центр народного творчества имени Л.А. Руслановой»</t>
  </si>
  <si>
    <t>10.6.3.</t>
  </si>
  <si>
    <t>Контрольное событие 10.6.3 Ремонт помещений  ГАУК "Саратовский областной дом работников искусств"</t>
  </si>
  <si>
    <t>10.6.4.</t>
  </si>
  <si>
    <t>Контрольное событие 10.6.4 Приобретение кондиционеров  ГАУК "Саратовский областной дом работников искусств"</t>
  </si>
  <si>
    <t>10.6.5.</t>
  </si>
  <si>
    <t>Контрольное событие 10.6.5  Приобретение автомобиля для ГАУК «Саратовский областной методический киновидеоцентр»</t>
  </si>
  <si>
    <t>ГАУК «Саратовский областной методический киновидеоцентр»</t>
  </si>
  <si>
    <t>10.6.6.</t>
  </si>
  <si>
    <t>Контрольное событие 10.6.6  Приобретение электротехнической продукции для подключения звукоусиливающей аппаратуры для ГАУК «Саратовский областной центр народного творчества имени Л.А. Руслановой»</t>
  </si>
  <si>
    <t>10.7.</t>
  </si>
  <si>
    <t>Основное мероприятие 10.12 «Поддержка муниципальных учреждений культуры»</t>
  </si>
  <si>
    <t xml:space="preserve">Министерство культуры области, органы местного самоуправления (по согласованию) </t>
  </si>
  <si>
    <t>10.7.1.</t>
  </si>
  <si>
    <t>Контрольное событие 10.12.1 Обеспечение развития и укрепления материально-технической базы домов культуры в населенных пунктах с числом жителей до 50 тысяч человек</t>
  </si>
  <si>
    <t xml:space="preserve">органы местного самоуправления (по согласованию) </t>
  </si>
  <si>
    <t>10.13.</t>
  </si>
  <si>
    <t>Основное мероприятие 10.13 «Исторический парк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</si>
  <si>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</si>
  <si>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10.13.1</t>
  </si>
  <si>
    <t>Контрольное событие 10.13.1 Создание Исторического парка «Россия. Моя история»</t>
  </si>
  <si>
    <t>10.15.</t>
  </si>
  <si>
    <t xml:space="preserve">Основное мероприятие 10.15 «Строительство пристройки и третьей очереди здания ОГУ «Государственный архив Саратовской области» 
</t>
  </si>
  <si>
    <t>министерство строительства и жилищно-коммунального хозяйства области, ГКУ СО «Управление капитального строительства»</t>
  </si>
  <si>
    <t>10.15.1.</t>
  </si>
  <si>
    <t>Контрольное событие 10.15.1 «Завершение строительства и ввод в эксплуатацию пристройки и третьей очереди здания ОГУ «Государственный архив Саратовской области»</t>
  </si>
  <si>
    <t>10.16.</t>
  </si>
  <si>
    <t xml:space="preserve">Основное мероприятие 10.16 «Укрепление материально-технической базы и оснащение оборудованием детских школ искусств» 
</t>
  </si>
  <si>
    <t>10.16.1.</t>
  </si>
  <si>
    <t>Контрольное событие 10.16.1  Оснащение музыкальными инструментами детских школ искусств</t>
  </si>
  <si>
    <t>10.17.</t>
  </si>
  <si>
    <t xml:space="preserve">Основное мероприятие 10.17 «Поддержка виртуальных концертных залов» 
</t>
  </si>
  <si>
    <t>10.17.1.</t>
  </si>
  <si>
    <t>Контрольное событие 10.17.1 Техническое оснащение и содержание виртуальных концертных залов</t>
  </si>
  <si>
    <t>10.8.</t>
  </si>
  <si>
    <t>Основное мероприятие 10.18 «г.Маркс. Культурно-зрелищный комплекс для детской цирковой студии «Арт-Алле»</t>
  </si>
  <si>
    <t>комитет по реализации инвестиционных проектов в строительстве Саратовской области, ГКУ СО «Управление капитального строительства»</t>
  </si>
  <si>
    <t>10.18.1.</t>
  </si>
  <si>
    <t>Контрольное событие 10.18.1 Выполнение работ по корректировке проектной и рабочей документации объекта</t>
  </si>
  <si>
    <t xml:space="preserve">Основное мероприятие 10.19 «Сбор и обобщение информации о качестве условий оказания услуг организациями в сфере культуры»
</t>
  </si>
  <si>
    <t>министерство культуры области</t>
  </si>
  <si>
    <t>10.8.1.</t>
  </si>
  <si>
    <t xml:space="preserve">Контрольное событие 10.19.1 Проведение независимой оценки качества условий оказания услуг организациями в сфере культуры
</t>
  </si>
  <si>
    <t>10.9.</t>
  </si>
  <si>
    <t xml:space="preserve">Основное мероприятие 10.21 «Строительство (реконструкция) объектов культурного назначения»
</t>
  </si>
  <si>
    <t>10.9.1.</t>
  </si>
  <si>
    <t>Контрольное событие 10.21.1 Осуществление работ по сохранению объектов культурного наследия, расположенных на территории Саратовской области</t>
  </si>
  <si>
    <t>10.10.</t>
  </si>
  <si>
    <t xml:space="preserve">Основное мероприятие 10.24 «Сохранение объекта культурного наследия регионального значения «Театр оперы и балета, 1864 г., 1959-1961 гг., расположенного по адресу: г. Саратов, пл.Театральная, 1» 
</t>
  </si>
  <si>
    <t>10.10.1.</t>
  </si>
  <si>
    <t>Контрольное событие 10.24.1 Проведение реставрационных работ здания ГАУК  «Саратовский академический  театр оперы и балета"</t>
  </si>
  <si>
    <t>10.11.</t>
  </si>
  <si>
    <t xml:space="preserve">Основное мероприятие 10.25 "Парк покорителей космоса имени Ю.А. Гагарина в Энгельсском районе" 
</t>
  </si>
  <si>
    <t>Региональный проект 10.1 
«Культурная среда» (в целях выполнения задач федерального проекта «Культурная среда»)</t>
  </si>
  <si>
    <t>министерство культуры области, комитет по реализации инвестиционных проектов в строительстве Саратовской области</t>
  </si>
  <si>
    <t>10.11.1.</t>
  </si>
  <si>
    <t xml:space="preserve">10.1.1 «Модернизация театров юного зрителя и театров кукол» </t>
  </si>
  <si>
    <t>10.11.2.</t>
  </si>
  <si>
    <t>10.1.2 «Государственная поддержка отрасли культуры (создание и модернизация учреждений культурно-досугового типа в сельской местности)»</t>
  </si>
  <si>
    <t>10.12.3.</t>
  </si>
  <si>
    <t>10.1.4 «Создание модельных муниципальных библиотек»</t>
  </si>
  <si>
    <t>10.12.4.</t>
  </si>
  <si>
    <t>10.1.5 «Модернизация театров юного зоителя и театров екеол (в рамках достижения соответствующих задач федерального проекта»</t>
  </si>
  <si>
    <t>10.11.3.</t>
  </si>
  <si>
    <t>10.1.7 «Создание центров культурного развития в городах с числом жителей до 300 тысяч человек»</t>
  </si>
  <si>
    <t>10.11.4.</t>
  </si>
  <si>
    <t>10.1.8 «Государственная поддержка отрасли культуры (приобретение музыкальных инструментов, оборудования и материалов для детских школ искусств по видам искусств и профессиональных образовательных организаций)»</t>
  </si>
  <si>
    <t>10.11.5.</t>
  </si>
  <si>
    <t>10.1.9 «Государственная поддержка отрасли культуры (модернизация региональных и муниципальных детских школ искусств по видам искусств)»</t>
  </si>
  <si>
    <t xml:space="preserve">Региональный проект 10.2 
«Цифровизация услуг и формирование информационного пространства в сфере культуры" (в целях выполнения задач федерального проекта "Цифровая культура")
</t>
  </si>
  <si>
    <t>10.13.1.</t>
  </si>
  <si>
    <t xml:space="preserve">10.2.1 «Создание виртуальных концертных залов» </t>
  </si>
  <si>
    <t>11.</t>
  </si>
  <si>
    <t>Подпрограмма 11 «Развитие кадрового потенциала сферы культуры»</t>
  </si>
  <si>
    <t>11.1.</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</si>
  <si>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</si>
  <si>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11.1.1</t>
  </si>
  <si>
    <t xml:space="preserve">Контрольное событие 11.1.1
Межрегиональная научно-практическая конференция «Вечных истин немеркнущий свет»
</t>
  </si>
  <si>
    <t>11.1.2</t>
  </si>
  <si>
    <t>Контрольное событие 11.1.2
Областной семинар для специалистов библиотек, обслуживающих инвалидов</t>
  </si>
  <si>
    <t>11.1.3</t>
  </si>
  <si>
    <t>Контрольное событие 11.1.3 Проведение конференции к 100-летию объединения писателей «Серапионовы братья»</t>
  </si>
  <si>
    <t xml:space="preserve"> ГУК «Государственный музей К.А. Федина»           </t>
  </si>
  <si>
    <t>11.1.4</t>
  </si>
  <si>
    <t>Контрольное событие 11.1.4 Проведение областного семинара музейных работников</t>
  </si>
  <si>
    <t xml:space="preserve">ГУК «Саратовский областной музей краеведения»  </t>
  </si>
  <si>
    <t>11.1.5</t>
  </si>
  <si>
    <t>Контрольное событие 11.1.5 Проведение областного семинара-практикума для руководителей хореографических коллективов</t>
  </si>
  <si>
    <t>11.1.6</t>
  </si>
  <si>
    <t>Контрольное событие 11.1.6   Проведение областного семинара - практикума для руководителей фольклорных коллективов</t>
  </si>
  <si>
    <t>11.1.7</t>
  </si>
  <si>
    <t xml:space="preserve">Контрольное событие 11.1.7 Проведение областного семинара  - практикума для руководителей и режиссеров театральных коллективов </t>
  </si>
  <si>
    <t>11.1.8</t>
  </si>
  <si>
    <t>Контрольное событие 11.1.8 Проведение областного семинара режиссеров театрализованных представлений и праздников</t>
  </si>
  <si>
    <t>11.1.9</t>
  </si>
  <si>
    <t xml:space="preserve">Контрольное событие  11.1.9 Проведение областного семинара практикума- для руководителей эстрадных коллективов </t>
  </si>
  <si>
    <t>11.1.10</t>
  </si>
  <si>
    <t xml:space="preserve">Контрольное событие 11.1.10 Проведение областного семинара - практикума для руководителей оркестров, ансамблей народных инструментов </t>
  </si>
  <si>
    <t>11.1.11</t>
  </si>
  <si>
    <t>Контрольное событие 11.1.11  Проведение областных семинаров-практикумов для руководителей студий декоративно-прикладного творчества</t>
  </si>
  <si>
    <t>11.1.12</t>
  </si>
  <si>
    <t>Контрольное событие 11.1.12 Проведение областного семинара-практикума для руководителей духовых оркестров</t>
  </si>
  <si>
    <t>11.1.13</t>
  </si>
  <si>
    <t>Контрольное событие 11.1.13 Региональный форум педагогических работников сферы культуры</t>
  </si>
  <si>
    <t>11.2.</t>
  </si>
  <si>
    <t>Основное мероприятие 11.2 «Повышение профессионального образования работников культуры»</t>
  </si>
  <si>
    <t xml:space="preserve">Управление делами правительства области
</t>
  </si>
  <si>
    <t>11.2</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</si>
  <si>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</si>
  <si>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11.2.1</t>
  </si>
  <si>
    <t>Контрольное событие 11.3.1  Областной фестиваль «Сохраняя профессиональные традиции»</t>
  </si>
  <si>
    <t>11.2.2</t>
  </si>
  <si>
    <t>Контрольное событие 11.3.2  Открытый творческий конкурс, посвященный основателю саратовского художественного училища имени А.П. Боголюбова (с виртуальной выставкой)</t>
  </si>
  <si>
    <t>11.4.</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</si>
  <si>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</si>
  <si>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11.4.1</t>
  </si>
  <si>
    <t xml:space="preserve">Контрольное событие 11.4.1 Проведение областного конкурса  профессионального мастерства «Лучший музейный работник года» </t>
  </si>
  <si>
    <t>11.4.2</t>
  </si>
  <si>
    <t>Контрольное событие   11.4.2 Проведение областного  конкурса профессионального мастерства  «Лучший библиотекарь года»</t>
  </si>
  <si>
    <t xml:space="preserve">ГУК «Областная универсальная научная библиотека» </t>
  </si>
  <si>
    <t>11.4.3.</t>
  </si>
  <si>
    <t xml:space="preserve">Контрольное событие 11.4.3 Проведение областного конкурса профессионального  мастерства «Лучший клубный работник» </t>
  </si>
  <si>
    <t>11.4.4.</t>
  </si>
  <si>
    <t>Контрольное событие  11.4.4 Проведение областного конкурса «Лучший Дом кино»</t>
  </si>
  <si>
    <t>11.4.5.</t>
  </si>
  <si>
    <t>Контрольное событие 11.4.5 Выплаты стипендий Губернатора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</si>
  <si>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стипендий Губернатора области молодым одаренным артистам</t>
  </si>
  <si>
    <t>Контрольное событие 11.4.7  Вручение литературных премий Саратовской области имени М.Н.Алексеева</t>
  </si>
  <si>
    <t xml:space="preserve">Контрольное событие 11.4.8 Государственная поддержка лучших сельских учреждений культуры
</t>
  </si>
  <si>
    <t>Министерство культуры области органы местного самоуправления (по согласованию)</t>
  </si>
  <si>
    <t>11.4.6.</t>
  </si>
  <si>
    <t>Контрольное событие 11.4.9 Государственная поддержка лучших работников сельских учреждений культуры</t>
  </si>
  <si>
    <t xml:space="preserve">Министерство культуры области органы местного самоуправления (по согласованию) </t>
  </si>
  <si>
    <t>11.5.</t>
  </si>
  <si>
    <t xml:space="preserve">Региональный проект 11.1 
«Создание условий для реализации творческого потенциала нации" (в целях выполнения задач федерального проекта "Творческие люди")
</t>
  </si>
  <si>
    <t>11.5.1.</t>
  </si>
  <si>
    <t xml:space="preserve">11.1.3 «Поддержка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включая мероприятия, направленные на популяризацию русского язака и литературы, народных художественных промыслов и ремесел, поддержку изобразительного искусства» </t>
  </si>
  <si>
    <t>11.5.2.</t>
  </si>
  <si>
    <t xml:space="preserve">11.1.6 «Поддержка всероссийских, международных и межрегиональных творческих проектов в области музыкального и театрального искусства» </t>
  </si>
  <si>
    <t>12.</t>
  </si>
  <si>
    <t>Подпрограмма 12 «Популяризация культурных традиций»</t>
  </si>
  <si>
    <t>12.1.</t>
  </si>
  <si>
    <t xml:space="preserve">Основное мероприятие 12.1   «Организация и проведение областных мероприятий, посвящённых государственным праздникам, значимым событиям общества, российской культуры и развитие культурного сотрудничества» </t>
  </si>
  <si>
    <t>12.1.1.</t>
  </si>
  <si>
    <t xml:space="preserve">Контрольное событие 12.1.1  Обеспечение культурных программ в рамках официальных мероприятий Правительства Саратовской области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</si>
  <si>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директор ГАУК СО «Дворец культуры «Россия» (О.П.Сынкина, директор)             </t>
  </si>
  <si>
    <t>12.1.2.</t>
  </si>
  <si>
    <t>Контрольное событие 12.1.2 Проведение культурной программы для участников соревнований по лыжным гонкам в рамках открытой Всероссийской массовой лыжной гонки "Лыжня России"</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</si>
  <si>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</si>
  <si>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12.1.3.</t>
  </si>
  <si>
    <t xml:space="preserve">Контрольное событие 12.1.3 Государственный праздник  -Международный женский день 8 марта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</si>
  <si>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Дом работников искусств» (И.Б.Десницкая, директор)</t>
  </si>
  <si>
    <t>12.1.4.</t>
  </si>
  <si>
    <t xml:space="preserve">Контрольное событие 12.1.4 День работника культуры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</si>
  <si>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Дом работников искусств» (И.Б.Десницкая, директор), ГАУК «Саратовский областной центр народного творчества имени Л.А. Руслановой» (В.И.Зимин, директор)        </t>
  </si>
  <si>
    <t>12.1.5.</t>
  </si>
  <si>
    <t xml:space="preserve">Контрольное событие 12.1.5 Всемирный День авиации и космонавтики - первый полет человека в космос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</si>
  <si>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t>
  </si>
  <si>
    <t>12.1.6.</t>
  </si>
  <si>
    <t xml:space="preserve">Контрольное событие 12.1.6 Государственный праздник - День Победы в Великой Отечественной войне 1941-1945 годов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</si>
  <si>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</si>
  <si>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12.1.7.</t>
  </si>
  <si>
    <t xml:space="preserve">Контрольное событие 12.1.7 День славянской письменности и культуры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</si>
  <si>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(С.А. Неводчикова, директор)          </t>
  </si>
  <si>
    <t>12.1.8.</t>
  </si>
  <si>
    <t>Контрольное событие 12.1.8 Государственный праздник - День России</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</si>
  <si>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</si>
  <si>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12.1.9.</t>
  </si>
  <si>
    <t>Контрольное событие 12.1.9 Организация и проведение Праздника духовой музыки</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</si>
  <si>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(С.А. Неводчикова, директор)          </t>
  </si>
  <si>
    <t>12.1.10.</t>
  </si>
  <si>
    <t>Контрольное событие 12.1.10 Государственный праздник - День народного единства</t>
  </si>
  <si>
    <t>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</si>
  <si>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12.1.11.</t>
  </si>
  <si>
    <t>Контрольное событие 12.1.11 День конституции Российской Федерации</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</si>
  <si>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t>
  </si>
  <si>
    <t>12.1.12.</t>
  </si>
  <si>
    <t>Контрольное событие 12.1.12 Государственный праздник - Встреча наступающего Нового года</t>
  </si>
  <si>
    <t>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t>
  </si>
  <si>
    <t>12.1.13.</t>
  </si>
  <si>
    <t>Контрольное событие 12.1.13 Обеспечение мероприятий сферы культуры</t>
  </si>
  <si>
    <t xml:space="preserve">Министерство культуры области
</t>
  </si>
  <si>
    <t>местный бюджет (прогнозно)</t>
  </si>
  <si>
    <t>13.</t>
  </si>
  <si>
    <t>Подпрограмма 13 «Гармонизация межнациональных отношений и этнокультурное развитие народов Саратовской области».</t>
  </si>
  <si>
    <t>Управление делами области Правительства области (министерство внутренней политики и общественных отношений области)</t>
  </si>
  <si>
    <t>13.1.</t>
  </si>
  <si>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</si>
  <si>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 xml:space="preserve">министерство внутренней политики и общественных отношений области (управление делами Правительства области - плательщик)
</t>
  </si>
  <si>
    <t>13.1.1.</t>
  </si>
  <si>
    <t>Контрольное событие 13.1.1 «Проведение мониторинга межнациональных отношений в Саратовской области и издание результатов»</t>
  </si>
  <si>
    <t>13.2.</t>
  </si>
  <si>
    <t>Основное мероприятие 13.2 «Организация и проведение культурно-массовых мероприятий, направленных на сохранение традиций и укрепление межнациональных отношений, совместно с национально-культурными автономиями и социально-ориентированными некоммерческими организациями</t>
  </si>
  <si>
    <t xml:space="preserve">министерство внутренней политики и общественных отношений области (управление делами Правительства области - плательщик),
некоммерческие организации 
(по согласованию), национально-культурные объединения 
(по согласованию)
</t>
  </si>
  <si>
    <t>13.3.</t>
  </si>
  <si>
    <t>Основное мероприятие 13.3 «Организация и проведение мероприятий по профилактике этнополитического и религиозно-политического экстремизма, ксенофобии и нетерпимости».</t>
  </si>
  <si>
    <t>13.4.</t>
  </si>
  <si>
    <t>Основное мероприятие 13.4 «Организация семинаров (совещаний), дополнительного профессионального образования государственных гражданских и муниципальных служащих, работающих в сфере межнациональных отношений»</t>
  </si>
  <si>
    <t>министерство внутренней политики и общественных отношений области(управление делами Правительства области - плательщик), органы местного самоуправления (по согласованию)</t>
  </si>
  <si>
    <t>13.5.</t>
  </si>
  <si>
    <t>Основное мероприятие 13.5 «Организация и проведение культурно-массовых мероприятий на территории этнографического комплекса «Национальная деревня народов Саратовской области».</t>
  </si>
  <si>
    <t>министерство внутренней политики и общественных отношений области (управление делами Правительства области - плательщик)</t>
  </si>
  <si>
    <t>13.6.</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</si>
  <si>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</si>
  <si>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министерство внутренней политики и общественных отношений области (управление делами Правительства области - плательщик), Саратовское окружное казачье общество (по согласованию)</t>
  </si>
  <si>
    <t>13.7.</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</si>
  <si>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</si>
  <si>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организациями».</t>
  </si>
  <si>
    <t>13.2.1.</t>
  </si>
  <si>
    <t>Контрольное событие 13.8.1 «Организация и проведение областного традиционного праздника «Наурыз»</t>
  </si>
  <si>
    <t>13.2.2.</t>
  </si>
  <si>
    <t>Контрольное событие 13.8.2 «Организация и проведение мероприятий, посвященных Дням славянской письменности и культуры»</t>
  </si>
  <si>
    <t>13.2.3.</t>
  </si>
  <si>
    <t>Контрольное событие 13.8.3 «Организация и проведение областного традиционного национального праздника «Сабантуй»</t>
  </si>
  <si>
    <t>13.2.4.</t>
  </si>
  <si>
    <t>Контрольное событие 13.8.4 «Организация и проведение фестиваля национальных культур «Мы – вместе!»</t>
  </si>
  <si>
    <t>13.2.5.</t>
  </si>
  <si>
    <t>Контрольное событие 13.8.5 «Организация и проведение Межрегионального методического семинара-практикума для педагогов образовательных учреждений с казачьим компонентом в обучении и воспитании «Реализация задач Стратегии государственной политики РФ в отношении российского казачества на 2021-2030 годы по содействию воспитанию подрастающего поколения в духе патриотизма, гражданской ответственности и готовности к служению Отечеству»</t>
  </si>
  <si>
    <t>13.2.6.</t>
  </si>
  <si>
    <t>Контрольное событие 13.8.6 «Организация и проведение Фестиваля «Один день из жизни средневекового города «Укек»</t>
  </si>
  <si>
    <t>13.2.7.</t>
  </si>
  <si>
    <t>Контрольное событие 13.8.7 «Организация и проведение Фестиваля казачьей культуры и творчества</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</si>
  <si>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</si>
  <si>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13.3.1.</t>
  </si>
  <si>
    <t>Контрольное событие 13.9.1 «Организация и проведение мероприятия, посвященного Дню народного единства: Фестиваль национальных культур».</t>
  </si>
  <si>
    <t>13.3.2.</t>
  </si>
  <si>
    <t>Контрольное событие 13.9.2  «Организация и проведение Форума «XIX Межрегиональные образовательные «Пименовские чтения».</t>
  </si>
  <si>
    <t>13.10.</t>
  </si>
  <si>
    <t>Основное мероприятие 13.10 «Организация мероприятий, направленных на популяризацию социального и исторического наследия российского казачества в Саратовской области».</t>
  </si>
  <si>
    <t>СОГЛАСОВАНО:</t>
  </si>
  <si>
    <t>Управляющий делами Правительства области</t>
  </si>
  <si>
    <t>___________________________</t>
  </si>
  <si>
    <t>П.Г. Точилкин</t>
  </si>
  <si>
    <t>Председатель комитета по реализации инвестиционных проектов в строительстве области</t>
  </si>
  <si>
    <t>Р.В. Карякин</t>
  </si>
  <si>
    <t>Министр внутренней политики и общественных отношений области</t>
  </si>
  <si>
    <t>Н.В. Трошина</t>
  </si>
  <si>
    <t xml:space="preserve">Начальник управления по охране объектов культурного наследия Правительства области </t>
  </si>
  <si>
    <t>В.В. Мухин</t>
  </si>
  <si>
    <t>от                         2021 г. №</t>
  </si>
  <si>
    <t>Контрольное событие 3.3.2 V региональный детский фестиваль национальной песни "Дружные нотки"</t>
  </si>
  <si>
    <t>Сведения</t>
  </si>
  <si>
    <t xml:space="preserve">о расходах на реализацию государственной программы Саратовской области </t>
  </si>
  <si>
    <t>"Культура Саратовской области",</t>
  </si>
  <si>
    <t>произведенных за  I квартал 2021 года  за счет соответствующих источников финансового обеспечения</t>
  </si>
  <si>
    <t>10.6.7..</t>
  </si>
  <si>
    <t>произведенных за  I полугодие 2021 года  за счет соответствующих источников финансового обеспечения</t>
  </si>
  <si>
    <t>министерство строительства и жилищно-коммунального хозяйства области, государственное казенное учреждение Саратовской области "Управление капитального строительства"</t>
  </si>
  <si>
    <t>Разработка проектно-сметной документации объектов культурного наследия</t>
  </si>
  <si>
    <t>Основное мероприятие «Разработка проектно-сметной документации по объекту «Дом офицеров Красной Армии, арх.Каракмс И.Ю.» в г.Энгельс</t>
  </si>
  <si>
    <t>в том числе софинансируемые из федерального бюджета</t>
  </si>
  <si>
    <t>в том числе на софинансирование расходных обязательств области</t>
  </si>
</sst>
</file>

<file path=xl/styles.xml><?xml version="1.0" encoding="utf-8"?>
<styleSheet xmlns="http://schemas.openxmlformats.org/spreadsheetml/2006/main">
  <numFmts count="7">
    <numFmt numFmtId="164" formatCode="0.0"/>
    <numFmt numFmtId="165" formatCode="_-* #,##0.00_р_._-;\-* #,##0.00_р_._-;_-* &quot;-&quot;??_р_._-;_-@_-"/>
    <numFmt numFmtId="166" formatCode="#,##0.0"/>
    <numFmt numFmtId="167" formatCode="_-* #,##0.0_р_._-;\-* #,##0.0_р_._-;_-* &quot;-&quot;??_р_._-;_-@_-"/>
    <numFmt numFmtId="168" formatCode="_-* #,##0.0_р_._-;\-* #,##0.0_р_._-;_-* &quot;-&quot;?_р_._-;_-@_-"/>
    <numFmt numFmtId="169" formatCode="_-* #,##0.0\ _₽_-;\-* #,##0.0\ _₽_-;_-* &quot;-&quot;??\ _₽_-;_-@_-"/>
    <numFmt numFmtId="170" formatCode="_-* #,##0.0\ _₽_-;\-* #,##0.0\ _₽_-;_-* &quot;-&quot;?\ _₽_-;_-@_-"/>
  </numFmts>
  <fonts count="16">
    <font>
      <sz val="11"/>
      <color theme="1"/>
      <name val="Calibri"/>
      <family val="2"/>
      <charset val="204"/>
      <scheme val="minor"/>
    </font>
    <font>
      <sz val="11"/>
      <color theme="1"/>
      <name val="Times New Roman"/>
      <family val="1"/>
      <charset val="204"/>
    </font>
    <font>
      <sz val="11.5"/>
      <color theme="1"/>
      <name val="Times New Roman"/>
      <family val="1"/>
      <charset val="204"/>
    </font>
    <font>
      <sz val="11"/>
      <color indexed="8"/>
      <name val="Calibri"/>
      <family val="2"/>
      <charset val="204"/>
    </font>
    <font>
      <sz val="11"/>
      <name val="Times New Roman"/>
      <family val="1"/>
      <charset val="204"/>
    </font>
    <font>
      <sz val="10"/>
      <color indexed="8"/>
      <name val="Times New Roman"/>
      <family val="1"/>
      <charset val="204"/>
    </font>
    <font>
      <sz val="10"/>
      <color theme="1"/>
      <name val="Times New Roman"/>
      <family val="1"/>
      <charset val="204"/>
    </font>
    <font>
      <sz val="10"/>
      <name val="Times New Roman"/>
      <family val="1"/>
      <charset val="204"/>
    </font>
    <font>
      <sz val="11"/>
      <color indexed="10"/>
      <name val="Times New Roman"/>
      <family val="1"/>
      <charset val="204"/>
    </font>
    <font>
      <sz val="12"/>
      <color theme="1"/>
      <name val="Times New Roman"/>
      <family val="1"/>
      <charset val="204"/>
    </font>
    <font>
      <sz val="14"/>
      <color theme="1"/>
      <name val="Times New Roman"/>
      <family val="1"/>
      <charset val="204"/>
    </font>
    <font>
      <sz val="11"/>
      <color indexed="8"/>
      <name val="Times New Roman"/>
      <family val="1"/>
      <charset val="204"/>
    </font>
    <font>
      <sz val="12"/>
      <color indexed="8"/>
      <name val="Times New Roman"/>
      <family val="1"/>
      <charset val="204"/>
    </font>
    <font>
      <b/>
      <sz val="12"/>
      <color indexed="8"/>
      <name val="Times New Roman"/>
      <family val="1"/>
      <charset val="204"/>
    </font>
    <font>
      <sz val="11"/>
      <color rgb="FF9C6500"/>
      <name val="Calibri"/>
      <family val="2"/>
      <charset val="204"/>
      <scheme val="minor"/>
    </font>
    <font>
      <sz val="11"/>
      <color rgb="FF00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rgb="FFFFEB9C"/>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style="medium">
        <color indexed="64"/>
      </bottom>
      <diagonal/>
    </border>
  </borders>
  <cellStyleXfs count="4">
    <xf numFmtId="0" fontId="0" fillId="0" borderId="0"/>
    <xf numFmtId="165" fontId="3" fillId="0" borderId="0" applyFont="0" applyFill="0" applyBorder="0" applyAlignment="0" applyProtection="0"/>
    <xf numFmtId="165" fontId="3" fillId="0" borderId="0" applyFont="0" applyFill="0" applyBorder="0" applyAlignment="0" applyProtection="0"/>
    <xf numFmtId="0" fontId="14" fillId="3" borderId="0" applyNumberFormat="0" applyBorder="0" applyAlignment="0" applyProtection="0"/>
  </cellStyleXfs>
  <cellXfs count="223">
    <xf numFmtId="0" fontId="0" fillId="0" borderId="0" xfId="0"/>
    <xf numFmtId="0" fontId="1" fillId="0" borderId="0" xfId="0" applyFont="1" applyFill="1" applyAlignment="1">
      <alignment horizontal="center"/>
    </xf>
    <xf numFmtId="0" fontId="5" fillId="0" borderId="0" xfId="0" applyFont="1" applyFill="1" applyBorder="1" applyAlignment="1">
      <alignment horizontal="center" vertical="top" wrapText="1"/>
    </xf>
    <xf numFmtId="0" fontId="5" fillId="0" borderId="10" xfId="0" applyFont="1" applyFill="1" applyBorder="1" applyAlignment="1">
      <alignment horizontal="center" vertical="top" wrapText="1"/>
    </xf>
    <xf numFmtId="167" fontId="1" fillId="0" borderId="1" xfId="1" applyNumberFormat="1" applyFont="1" applyFill="1" applyBorder="1" applyAlignment="1">
      <alignment horizontal="right" vertical="center" wrapText="1"/>
    </xf>
    <xf numFmtId="0" fontId="1" fillId="0" borderId="0" xfId="0" applyFont="1" applyFill="1"/>
    <xf numFmtId="0" fontId="4" fillId="0" borderId="0" xfId="0" applyFont="1" applyFill="1"/>
    <xf numFmtId="0" fontId="1" fillId="0" borderId="0" xfId="0" applyFont="1" applyFill="1" applyBorder="1"/>
    <xf numFmtId="0" fontId="4" fillId="0" borderId="1" xfId="0" applyFont="1" applyFill="1" applyBorder="1"/>
    <xf numFmtId="0" fontId="4" fillId="0" borderId="0" xfId="0" applyFont="1" applyFill="1" applyBorder="1"/>
    <xf numFmtId="0" fontId="8" fillId="0" borderId="0" xfId="0" applyFont="1" applyFill="1" applyBorder="1"/>
    <xf numFmtId="0" fontId="11" fillId="0" borderId="0" xfId="0" applyFont="1" applyFill="1"/>
    <xf numFmtId="164" fontId="11"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9" fillId="0" borderId="4" xfId="0" applyFont="1" applyFill="1" applyBorder="1" applyAlignment="1">
      <alignment horizontal="center" vertical="center" wrapText="1"/>
    </xf>
    <xf numFmtId="0" fontId="11" fillId="0" borderId="0" xfId="0" applyFont="1" applyFill="1" applyBorder="1"/>
    <xf numFmtId="0" fontId="2" fillId="0" borderId="0" xfId="0" applyFont="1" applyFill="1"/>
    <xf numFmtId="0" fontId="2" fillId="0" borderId="0" xfId="0" applyFont="1" applyFill="1" applyAlignment="1">
      <alignment horizontal="center" vertical="center"/>
    </xf>
    <xf numFmtId="0" fontId="10" fillId="0" borderId="0" xfId="0" applyFont="1" applyFill="1" applyAlignment="1">
      <alignment horizontal="center" vertical="center" wrapText="1"/>
    </xf>
    <xf numFmtId="0" fontId="9" fillId="0" borderId="1" xfId="0" applyFont="1" applyFill="1" applyBorder="1" applyAlignment="1">
      <alignment vertical="top" wrapText="1"/>
    </xf>
    <xf numFmtId="166" fontId="1" fillId="0" borderId="1" xfId="1" applyNumberFormat="1" applyFont="1" applyFill="1" applyBorder="1" applyAlignment="1">
      <alignment horizontal="center" vertical="center" wrapText="1"/>
    </xf>
    <xf numFmtId="166" fontId="1" fillId="0" borderId="1" xfId="1" applyNumberFormat="1" applyFont="1" applyFill="1" applyBorder="1" applyAlignment="1">
      <alignment horizontal="right" vertical="center" wrapText="1"/>
    </xf>
    <xf numFmtId="167" fontId="1" fillId="0" borderId="1" xfId="1" applyNumberFormat="1" applyFont="1" applyFill="1" applyBorder="1" applyAlignment="1">
      <alignment horizontal="center" vertical="center" wrapText="1"/>
    </xf>
    <xf numFmtId="167" fontId="4" fillId="0" borderId="1" xfId="2" applyNumberFormat="1" applyFont="1" applyFill="1" applyBorder="1" applyAlignment="1">
      <alignment horizontal="center" vertical="center" wrapText="1"/>
    </xf>
    <xf numFmtId="167" fontId="4" fillId="0" borderId="1" xfId="2" applyNumberFormat="1" applyFont="1" applyFill="1" applyBorder="1" applyAlignment="1">
      <alignment horizontal="right" vertical="center" wrapText="1"/>
    </xf>
    <xf numFmtId="167" fontId="1" fillId="0" borderId="2" xfId="1" applyNumberFormat="1" applyFont="1" applyFill="1" applyBorder="1" applyAlignment="1">
      <alignment horizontal="center" vertical="center" wrapText="1"/>
    </xf>
    <xf numFmtId="167" fontId="1" fillId="0" borderId="2" xfId="1" applyNumberFormat="1" applyFont="1" applyFill="1" applyBorder="1" applyAlignment="1">
      <alignment horizontal="right" vertical="center" wrapText="1"/>
    </xf>
    <xf numFmtId="0" fontId="4" fillId="0" borderId="2" xfId="0" applyFont="1" applyFill="1" applyBorder="1"/>
    <xf numFmtId="0" fontId="1" fillId="0" borderId="1" xfId="0" applyFont="1" applyFill="1" applyBorder="1"/>
    <xf numFmtId="168" fontId="1" fillId="0" borderId="1" xfId="2" applyNumberFormat="1" applyFont="1" applyFill="1" applyBorder="1" applyAlignment="1">
      <alignment horizontal="center" vertical="center" wrapText="1"/>
    </xf>
    <xf numFmtId="168" fontId="1" fillId="0" borderId="1" xfId="2" applyNumberFormat="1" applyFont="1" applyFill="1" applyBorder="1" applyAlignment="1">
      <alignment horizontal="right" vertical="center" wrapText="1"/>
    </xf>
    <xf numFmtId="167" fontId="1" fillId="0" borderId="1" xfId="2" applyNumberFormat="1" applyFont="1" applyFill="1" applyBorder="1" applyAlignment="1">
      <alignment horizontal="center" vertical="center" wrapText="1"/>
    </xf>
    <xf numFmtId="167" fontId="1" fillId="0" borderId="1" xfId="2" applyNumberFormat="1" applyFont="1" applyFill="1" applyBorder="1" applyAlignment="1">
      <alignment horizontal="right" vertical="center" wrapText="1"/>
    </xf>
    <xf numFmtId="167" fontId="1" fillId="0" borderId="9" xfId="2" applyNumberFormat="1" applyFont="1" applyFill="1" applyBorder="1" applyAlignment="1">
      <alignment horizontal="right" vertical="center" wrapText="1"/>
    </xf>
    <xf numFmtId="49" fontId="1" fillId="0" borderId="1" xfId="0" applyNumberFormat="1" applyFont="1" applyFill="1" applyBorder="1" applyAlignment="1">
      <alignment vertical="top" wrapText="1"/>
    </xf>
    <xf numFmtId="166" fontId="4" fillId="0" borderId="1" xfId="2" applyNumberFormat="1" applyFont="1" applyFill="1" applyBorder="1" applyAlignment="1">
      <alignment horizontal="center" vertical="center" wrapText="1"/>
    </xf>
    <xf numFmtId="166" fontId="4" fillId="0" borderId="1" xfId="2" applyNumberFormat="1" applyFont="1" applyFill="1" applyBorder="1" applyAlignment="1">
      <alignment horizontal="right" vertical="center" wrapText="1"/>
    </xf>
    <xf numFmtId="167" fontId="4" fillId="0" borderId="1" xfId="2" quotePrefix="1" applyNumberFormat="1" applyFont="1" applyFill="1" applyBorder="1" applyAlignment="1">
      <alignment horizontal="center" vertical="center" wrapText="1"/>
    </xf>
    <xf numFmtId="167" fontId="4" fillId="0" borderId="1" xfId="2" quotePrefix="1" applyNumberFormat="1" applyFont="1" applyFill="1" applyBorder="1" applyAlignment="1">
      <alignment horizontal="right" vertical="center" wrapText="1"/>
    </xf>
    <xf numFmtId="0" fontId="1" fillId="0" borderId="6" xfId="0" applyFont="1" applyFill="1" applyBorder="1" applyAlignment="1">
      <alignment horizontal="left" vertical="top"/>
    </xf>
    <xf numFmtId="168" fontId="1" fillId="0" borderId="1" xfId="1" applyNumberFormat="1" applyFont="1" applyFill="1" applyBorder="1" applyAlignment="1">
      <alignment horizontal="center" vertical="center" wrapText="1"/>
    </xf>
    <xf numFmtId="168" fontId="1" fillId="0" borderId="1" xfId="1" applyNumberFormat="1" applyFont="1" applyFill="1" applyBorder="1" applyAlignment="1">
      <alignment horizontal="right" vertical="center" wrapText="1"/>
    </xf>
    <xf numFmtId="169" fontId="1" fillId="0" borderId="1" xfId="2" applyNumberFormat="1" applyFont="1" applyFill="1" applyBorder="1" applyAlignment="1">
      <alignment horizontal="center" vertical="center" wrapText="1"/>
    </xf>
    <xf numFmtId="169" fontId="1" fillId="0" borderId="1" xfId="2" applyNumberFormat="1" applyFont="1" applyFill="1" applyBorder="1" applyAlignment="1">
      <alignment horizontal="right" vertical="center" wrapText="1"/>
    </xf>
    <xf numFmtId="166"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right" vertical="center" wrapText="1"/>
    </xf>
    <xf numFmtId="167" fontId="1" fillId="0" borderId="1" xfId="2" applyNumberFormat="1" applyFont="1" applyFill="1" applyBorder="1" applyAlignment="1">
      <alignment horizontal="center" vertical="center"/>
    </xf>
    <xf numFmtId="167" fontId="1" fillId="0" borderId="1" xfId="2" applyNumberFormat="1" applyFont="1" applyFill="1" applyBorder="1" applyAlignment="1">
      <alignment horizontal="right" vertical="center"/>
    </xf>
    <xf numFmtId="0" fontId="1" fillId="0" borderId="0" xfId="0" applyFont="1" applyFill="1" applyBorder="1" applyAlignment="1">
      <alignment vertical="top" wrapText="1"/>
    </xf>
    <xf numFmtId="0" fontId="1" fillId="0" borderId="0" xfId="0" applyFont="1" applyFill="1" applyAlignment="1">
      <alignment horizontal="center" vertical="center"/>
    </xf>
    <xf numFmtId="0" fontId="9" fillId="0" borderId="0" xfId="0" applyFont="1" applyFill="1"/>
    <xf numFmtId="0" fontId="9" fillId="0" borderId="0" xfId="0" applyFont="1" applyFill="1" applyBorder="1" applyAlignment="1">
      <alignment horizontal="left" vertical="top" wrapText="1" indent="7"/>
    </xf>
    <xf numFmtId="0" fontId="1" fillId="0" borderId="9" xfId="0" applyFont="1" applyFill="1" applyBorder="1" applyAlignment="1">
      <alignment horizontal="center" vertical="top" wrapText="1"/>
    </xf>
    <xf numFmtId="49" fontId="1" fillId="0" borderId="9" xfId="0" applyNumberFormat="1"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 xfId="0" applyFont="1" applyFill="1" applyBorder="1" applyAlignment="1">
      <alignment vertical="top" wrapText="1"/>
    </xf>
    <xf numFmtId="0" fontId="1" fillId="0" borderId="2" xfId="0" applyFont="1" applyFill="1" applyBorder="1" applyAlignment="1">
      <alignment vertical="top" wrapText="1"/>
    </xf>
    <xf numFmtId="0" fontId="1" fillId="0" borderId="9" xfId="0" applyFont="1" applyFill="1" applyBorder="1" applyAlignment="1">
      <alignment vertical="top" wrapText="1"/>
    </xf>
    <xf numFmtId="0" fontId="1" fillId="0" borderId="7" xfId="0" applyFont="1" applyFill="1" applyBorder="1" applyAlignment="1">
      <alignment vertical="top" wrapText="1"/>
    </xf>
    <xf numFmtId="0" fontId="1" fillId="0" borderId="1" xfId="0" applyFont="1" applyFill="1" applyBorder="1" applyAlignment="1">
      <alignment vertical="top" wrapText="1"/>
    </xf>
    <xf numFmtId="0" fontId="9" fillId="0" borderId="1" xfId="0" applyFont="1" applyFill="1" applyBorder="1" applyAlignment="1">
      <alignment horizontal="center" vertical="center" wrapText="1"/>
    </xf>
    <xf numFmtId="0" fontId="10" fillId="0" borderId="0" xfId="0" applyFont="1" applyFill="1" applyAlignment="1">
      <alignment horizontal="center" wrapText="1"/>
    </xf>
    <xf numFmtId="166" fontId="1" fillId="0" borderId="0" xfId="0" applyNumberFormat="1" applyFont="1" applyFill="1"/>
    <xf numFmtId="166" fontId="11" fillId="0" borderId="0" xfId="0" applyNumberFormat="1" applyFont="1" applyFill="1"/>
    <xf numFmtId="166" fontId="4" fillId="0" borderId="0" xfId="0" applyNumberFormat="1" applyFont="1" applyFill="1"/>
    <xf numFmtId="166" fontId="1" fillId="0" borderId="0" xfId="0" applyNumberFormat="1" applyFont="1" applyFill="1" applyBorder="1"/>
    <xf numFmtId="166" fontId="11" fillId="0" borderId="0" xfId="0" applyNumberFormat="1" applyFont="1" applyFill="1" applyBorder="1"/>
    <xf numFmtId="166" fontId="4" fillId="0" borderId="0" xfId="0" applyNumberFormat="1" applyFont="1" applyFill="1" applyBorder="1"/>
    <xf numFmtId="166" fontId="8" fillId="0" borderId="0" xfId="0" applyNumberFormat="1" applyFont="1" applyFill="1" applyBorder="1"/>
    <xf numFmtId="0" fontId="1" fillId="0" borderId="1" xfId="0" applyFont="1" applyFill="1" applyBorder="1" applyAlignment="1">
      <alignment vertical="top" wrapText="1"/>
    </xf>
    <xf numFmtId="0" fontId="0" fillId="0" borderId="0" xfId="0" applyFill="1"/>
    <xf numFmtId="0" fontId="13" fillId="0" borderId="0" xfId="0" applyFont="1" applyFill="1" applyBorder="1" applyAlignment="1"/>
    <xf numFmtId="0" fontId="13" fillId="0" borderId="0" xfId="0" applyFont="1" applyFill="1" applyBorder="1" applyAlignment="1">
      <alignment wrapText="1"/>
    </xf>
    <xf numFmtId="166" fontId="1" fillId="0" borderId="1" xfId="0" applyNumberFormat="1" applyFont="1" applyFill="1" applyBorder="1"/>
    <xf numFmtId="167" fontId="1" fillId="2" borderId="1" xfId="1" applyNumberFormat="1" applyFont="1" applyFill="1" applyBorder="1" applyAlignment="1">
      <alignment horizontal="right" vertical="center" wrapText="1"/>
    </xf>
    <xf numFmtId="167" fontId="1" fillId="2" borderId="1" xfId="1" applyNumberFormat="1" applyFont="1" applyFill="1" applyBorder="1" applyAlignment="1">
      <alignment horizontal="center" vertical="center" wrapText="1"/>
    </xf>
    <xf numFmtId="0" fontId="1" fillId="2" borderId="1" xfId="0" applyFont="1" applyFill="1" applyBorder="1" applyAlignment="1">
      <alignment vertical="top" wrapText="1"/>
    </xf>
    <xf numFmtId="170" fontId="1" fillId="0" borderId="0" xfId="0" applyNumberFormat="1" applyFont="1" applyFill="1" applyBorder="1"/>
    <xf numFmtId="167" fontId="4" fillId="0" borderId="1" xfId="0" applyNumberFormat="1" applyFont="1" applyFill="1" applyBorder="1"/>
    <xf numFmtId="0" fontId="9" fillId="0" borderId="1" xfId="0" applyFont="1" applyFill="1" applyBorder="1" applyAlignment="1">
      <alignment horizontal="center" vertical="center" wrapText="1"/>
    </xf>
    <xf numFmtId="0" fontId="1" fillId="0" borderId="9" xfId="0" applyFont="1" applyFill="1" applyBorder="1" applyAlignment="1">
      <alignment horizontal="center" vertical="top" wrapText="1"/>
    </xf>
    <xf numFmtId="0" fontId="1" fillId="0" borderId="7" xfId="0" applyFont="1" applyFill="1" applyBorder="1" applyAlignment="1">
      <alignment vertical="top" wrapText="1"/>
    </xf>
    <xf numFmtId="49" fontId="1" fillId="0" borderId="9" xfId="0" applyNumberFormat="1" applyFont="1" applyFill="1" applyBorder="1" applyAlignment="1">
      <alignment horizontal="center" vertical="top" wrapText="1"/>
    </xf>
    <xf numFmtId="0" fontId="1" fillId="0" borderId="2" xfId="0" applyFont="1" applyFill="1" applyBorder="1" applyAlignment="1">
      <alignment vertical="top" wrapText="1"/>
    </xf>
    <xf numFmtId="0" fontId="1" fillId="0" borderId="9" xfId="0" applyFont="1" applyFill="1" applyBorder="1" applyAlignment="1">
      <alignment vertical="top" wrapText="1"/>
    </xf>
    <xf numFmtId="0" fontId="1" fillId="0" borderId="1" xfId="0" applyFont="1" applyFill="1" applyBorder="1" applyAlignment="1">
      <alignment vertical="top" wrapText="1"/>
    </xf>
    <xf numFmtId="0" fontId="4" fillId="0" borderId="1" xfId="0" applyFont="1" applyFill="1" applyBorder="1" applyAlignment="1">
      <alignment vertical="top" wrapText="1"/>
    </xf>
    <xf numFmtId="0" fontId="4" fillId="0" borderId="8" xfId="0" applyFont="1" applyFill="1" applyBorder="1" applyAlignment="1">
      <alignment vertical="top" wrapText="1"/>
    </xf>
    <xf numFmtId="0" fontId="4" fillId="0" borderId="9" xfId="0" applyFont="1" applyFill="1" applyBorder="1" applyAlignment="1">
      <alignment horizontal="center" vertical="top" wrapText="1"/>
    </xf>
    <xf numFmtId="0" fontId="1" fillId="0" borderId="1" xfId="0" applyFont="1" applyFill="1" applyBorder="1" applyAlignment="1">
      <alignment horizontal="center" vertical="top"/>
    </xf>
    <xf numFmtId="0" fontId="9" fillId="0" borderId="0" xfId="0" applyFont="1" applyFill="1" applyBorder="1" applyAlignment="1">
      <alignment horizontal="left" vertical="top" wrapText="1" indent="7"/>
    </xf>
    <xf numFmtId="0" fontId="9" fillId="0" borderId="0" xfId="0" applyFont="1" applyFill="1" applyAlignment="1">
      <alignment wrapText="1"/>
    </xf>
    <xf numFmtId="0" fontId="1" fillId="0" borderId="0" xfId="0" applyFont="1" applyFill="1" applyAlignment="1"/>
    <xf numFmtId="0" fontId="9" fillId="0" borderId="0" xfId="0" applyFont="1" applyFill="1" applyBorder="1" applyAlignment="1">
      <alignment horizontal="left" wrapText="1" indent="7"/>
    </xf>
    <xf numFmtId="0" fontId="1" fillId="0" borderId="0" xfId="0" applyFont="1" applyFill="1" applyAlignment="1">
      <alignment horizontal="left" indent="7"/>
    </xf>
    <xf numFmtId="0" fontId="9" fillId="0" borderId="0" xfId="0" applyFont="1" applyFill="1" applyAlignment="1"/>
    <xf numFmtId="0" fontId="9" fillId="0" borderId="0" xfId="0" applyFont="1" applyFill="1" applyBorder="1" applyAlignment="1">
      <alignment horizontal="left" vertical="top" wrapText="1" indent="7"/>
    </xf>
    <xf numFmtId="49" fontId="1" fillId="0" borderId="2" xfId="0" applyNumberFormat="1" applyFont="1" applyFill="1" applyBorder="1" applyAlignment="1">
      <alignment horizontal="center" vertical="top"/>
    </xf>
    <xf numFmtId="49" fontId="1" fillId="0" borderId="9" xfId="0" applyNumberFormat="1" applyFont="1" applyFill="1" applyBorder="1" applyAlignment="1">
      <alignment horizontal="center" vertical="top"/>
    </xf>
    <xf numFmtId="49" fontId="1" fillId="0" borderId="8" xfId="0" applyNumberFormat="1" applyFont="1" applyFill="1" applyBorder="1" applyAlignment="1">
      <alignment horizontal="center" vertical="top"/>
    </xf>
    <xf numFmtId="0" fontId="1" fillId="0" borderId="2"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8" xfId="0" applyFont="1" applyFill="1" applyBorder="1" applyAlignment="1">
      <alignment horizontal="left" vertical="top" wrapText="1"/>
    </xf>
    <xf numFmtId="1" fontId="6" fillId="0" borderId="2" xfId="0" applyNumberFormat="1" applyFont="1" applyFill="1" applyBorder="1" applyAlignment="1">
      <alignment horizontal="center" vertical="top" wrapText="1"/>
    </xf>
    <xf numFmtId="1" fontId="6" fillId="0" borderId="9" xfId="0" applyNumberFormat="1" applyFont="1" applyFill="1" applyBorder="1" applyAlignment="1">
      <alignment horizontal="center" vertical="top" wrapText="1"/>
    </xf>
    <xf numFmtId="1" fontId="6" fillId="0" borderId="8"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1" fillId="0" borderId="9" xfId="0" applyNumberFormat="1" applyFont="1" applyFill="1" applyBorder="1" applyAlignment="1">
      <alignment horizontal="center" vertical="top" wrapText="1"/>
    </xf>
    <xf numFmtId="0" fontId="1" fillId="0" borderId="8" xfId="0" applyNumberFormat="1" applyFont="1" applyFill="1" applyBorder="1" applyAlignment="1">
      <alignment horizontal="center" vertical="top" wrapText="1"/>
    </xf>
    <xf numFmtId="14" fontId="1" fillId="0" borderId="2" xfId="0" applyNumberFormat="1" applyFont="1" applyFill="1" applyBorder="1" applyAlignment="1">
      <alignment horizontal="center" vertical="top"/>
    </xf>
    <xf numFmtId="0" fontId="1" fillId="0" borderId="9" xfId="0" applyFont="1" applyFill="1" applyBorder="1" applyAlignment="1">
      <alignment horizontal="center" vertical="top"/>
    </xf>
    <xf numFmtId="0" fontId="1" fillId="0" borderId="8" xfId="0" applyFont="1" applyFill="1" applyBorder="1" applyAlignment="1">
      <alignment horizontal="center" vertical="top"/>
    </xf>
    <xf numFmtId="0" fontId="1" fillId="0" borderId="7" xfId="0" applyFont="1" applyFill="1" applyBorder="1" applyAlignment="1">
      <alignment horizontal="left" vertical="top" wrapText="1"/>
    </xf>
    <xf numFmtId="14" fontId="1" fillId="0" borderId="2" xfId="0" applyNumberFormat="1" applyFont="1" applyFill="1" applyBorder="1" applyAlignment="1">
      <alignment horizontal="left" vertical="top" wrapText="1"/>
    </xf>
    <xf numFmtId="14" fontId="1" fillId="0" borderId="9" xfId="0" applyNumberFormat="1" applyFont="1" applyFill="1" applyBorder="1" applyAlignment="1">
      <alignment horizontal="left" vertical="top" wrapText="1"/>
    </xf>
    <xf numFmtId="14" fontId="1" fillId="0" borderId="8" xfId="0" applyNumberFormat="1"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8" xfId="0" applyFont="1" applyFill="1" applyBorder="1" applyAlignment="1">
      <alignment horizontal="center" vertical="top" wrapText="1"/>
    </xf>
    <xf numFmtId="1" fontId="1" fillId="0" borderId="2" xfId="0" applyNumberFormat="1" applyFont="1" applyFill="1" applyBorder="1" applyAlignment="1">
      <alignment horizontal="center" vertical="top" wrapText="1"/>
    </xf>
    <xf numFmtId="1" fontId="1" fillId="0" borderId="9" xfId="0" applyNumberFormat="1" applyFont="1" applyFill="1" applyBorder="1" applyAlignment="1">
      <alignment horizontal="center" vertical="top" wrapText="1"/>
    </xf>
    <xf numFmtId="1" fontId="1" fillId="0" borderId="8"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xf>
    <xf numFmtId="1" fontId="1" fillId="0" borderId="1" xfId="0" applyNumberFormat="1" applyFont="1" applyFill="1" applyBorder="1" applyAlignment="1">
      <alignment horizontal="center" vertical="top" wrapText="1"/>
    </xf>
    <xf numFmtId="1" fontId="6" fillId="0" borderId="1" xfId="0" applyNumberFormat="1" applyFont="1" applyFill="1" applyBorder="1" applyAlignment="1">
      <alignment horizontal="center" vertical="top" wrapText="1"/>
    </xf>
    <xf numFmtId="1" fontId="7" fillId="0" borderId="1"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9"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8" xfId="0" applyFont="1" applyFill="1" applyBorder="1" applyAlignment="1">
      <alignment horizontal="left" vertical="top" wrapText="1"/>
    </xf>
    <xf numFmtId="1" fontId="4" fillId="0" borderId="2" xfId="0" applyNumberFormat="1" applyFont="1" applyFill="1" applyBorder="1" applyAlignment="1">
      <alignment horizontal="center" vertical="top" wrapText="1"/>
    </xf>
    <xf numFmtId="1" fontId="4" fillId="0" borderId="9" xfId="0" applyNumberFormat="1" applyFont="1" applyFill="1" applyBorder="1" applyAlignment="1">
      <alignment horizontal="center" vertical="top" wrapText="1"/>
    </xf>
    <xf numFmtId="1" fontId="4" fillId="0" borderId="8"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xf>
    <xf numFmtId="0"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2"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4" fillId="0" borderId="8"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4" fillId="0" borderId="7" xfId="0" applyFont="1" applyFill="1" applyBorder="1" applyAlignment="1">
      <alignment horizontal="left" vertical="top" wrapText="1"/>
    </xf>
    <xf numFmtId="1" fontId="4" fillId="0" borderId="1" xfId="0" applyNumberFormat="1" applyFont="1" applyFill="1" applyBorder="1" applyAlignment="1">
      <alignment horizontal="center" vertical="top" wrapText="1"/>
    </xf>
    <xf numFmtId="49" fontId="4" fillId="0" borderId="2" xfId="0" applyNumberFormat="1" applyFont="1" applyFill="1" applyBorder="1" applyAlignment="1">
      <alignment horizontal="center" vertical="top"/>
    </xf>
    <xf numFmtId="49" fontId="4" fillId="0" borderId="9" xfId="0" applyNumberFormat="1" applyFont="1" applyFill="1" applyBorder="1" applyAlignment="1">
      <alignment horizontal="center" vertical="top"/>
    </xf>
    <xf numFmtId="49" fontId="4" fillId="0" borderId="8" xfId="0" applyNumberFormat="1" applyFont="1" applyFill="1" applyBorder="1" applyAlignment="1">
      <alignment horizontal="center" vertical="top"/>
    </xf>
    <xf numFmtId="0" fontId="4" fillId="0" borderId="2"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 xfId="0" applyFont="1" applyFill="1" applyBorder="1" applyAlignment="1">
      <alignment vertical="top" wrapText="1"/>
    </xf>
    <xf numFmtId="0" fontId="1" fillId="0" borderId="1" xfId="0" applyFont="1" applyFill="1" applyBorder="1" applyAlignment="1"/>
    <xf numFmtId="0" fontId="4" fillId="0" borderId="2" xfId="0" applyFont="1" applyFill="1" applyBorder="1" applyAlignment="1">
      <alignment vertical="top" wrapText="1"/>
    </xf>
    <xf numFmtId="0" fontId="4" fillId="0" borderId="9" xfId="0" applyFont="1" applyFill="1" applyBorder="1" applyAlignment="1">
      <alignment vertical="top" wrapText="1"/>
    </xf>
    <xf numFmtId="0" fontId="4" fillId="0" borderId="8" xfId="0" applyFont="1" applyFill="1" applyBorder="1" applyAlignment="1">
      <alignment vertical="top" wrapText="1"/>
    </xf>
    <xf numFmtId="0" fontId="4" fillId="0" borderId="7" xfId="0" applyFont="1" applyFill="1" applyBorder="1" applyAlignment="1">
      <alignment vertical="top" wrapText="1"/>
    </xf>
    <xf numFmtId="0" fontId="1" fillId="0" borderId="1" xfId="0" applyFont="1" applyFill="1" applyBorder="1" applyAlignment="1">
      <alignment horizontal="left" vertical="top" wrapText="1"/>
    </xf>
    <xf numFmtId="49" fontId="4" fillId="0" borderId="2" xfId="0" applyNumberFormat="1" applyFont="1" applyFill="1" applyBorder="1" applyAlignment="1">
      <alignment horizontal="center" vertical="top" wrapText="1"/>
    </xf>
    <xf numFmtId="49" fontId="4" fillId="0" borderId="9" xfId="0" applyNumberFormat="1" applyFont="1" applyFill="1" applyBorder="1" applyAlignment="1">
      <alignment horizontal="center" vertical="top" wrapText="1"/>
    </xf>
    <xf numFmtId="49" fontId="4" fillId="0" borderId="8" xfId="0" applyNumberFormat="1" applyFont="1" applyFill="1" applyBorder="1" applyAlignment="1">
      <alignment horizontal="center" vertical="top" wrapText="1"/>
    </xf>
    <xf numFmtId="0" fontId="4" fillId="0" borderId="9" xfId="0" applyFont="1" applyFill="1" applyBorder="1" applyAlignment="1">
      <alignment horizontal="center" vertical="top"/>
    </xf>
    <xf numFmtId="0" fontId="4" fillId="0" borderId="8" xfId="0" applyFont="1" applyFill="1" applyBorder="1" applyAlignment="1">
      <alignment horizontal="center" vertical="top"/>
    </xf>
    <xf numFmtId="0" fontId="1" fillId="0" borderId="2" xfId="0" applyFont="1" applyFill="1" applyBorder="1" applyAlignment="1">
      <alignment vertical="top" wrapText="1"/>
    </xf>
    <xf numFmtId="0" fontId="1" fillId="0" borderId="9" xfId="0" applyFont="1" applyFill="1" applyBorder="1" applyAlignment="1">
      <alignment vertical="top" wrapText="1"/>
    </xf>
    <xf numFmtId="0" fontId="1" fillId="0" borderId="8" xfId="0" applyFont="1" applyFill="1" applyBorder="1" applyAlignment="1">
      <alignment vertical="top"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2" xfId="0" applyFont="1" applyFill="1" applyBorder="1" applyAlignment="1">
      <alignment horizontal="center" vertical="top"/>
    </xf>
    <xf numFmtId="0" fontId="7" fillId="0" borderId="1" xfId="0" applyFont="1" applyFill="1" applyBorder="1" applyAlignment="1">
      <alignment horizontal="center" vertical="top" wrapText="1"/>
    </xf>
    <xf numFmtId="0" fontId="1" fillId="0" borderId="1" xfId="0" applyFont="1" applyFill="1" applyBorder="1" applyAlignment="1">
      <alignment horizontal="center" vertical="top"/>
    </xf>
    <xf numFmtId="49" fontId="1" fillId="0" borderId="9" xfId="0" applyNumberFormat="1" applyFont="1" applyFill="1" applyBorder="1" applyAlignment="1">
      <alignment vertical="top"/>
    </xf>
    <xf numFmtId="49" fontId="1" fillId="0" borderId="8" xfId="0" applyNumberFormat="1" applyFont="1" applyFill="1" applyBorder="1" applyAlignment="1">
      <alignment vertical="top"/>
    </xf>
    <xf numFmtId="49" fontId="1" fillId="0" borderId="7" xfId="0" applyNumberFormat="1" applyFont="1" applyFill="1" applyBorder="1" applyAlignment="1">
      <alignment horizontal="left" vertical="top" wrapText="1"/>
    </xf>
    <xf numFmtId="49" fontId="1" fillId="0" borderId="1" xfId="0" applyNumberFormat="1" applyFont="1" applyFill="1" applyBorder="1" applyAlignment="1">
      <alignment horizontal="center" vertical="top" wrapText="1"/>
    </xf>
    <xf numFmtId="0" fontId="1" fillId="0" borderId="7" xfId="0" applyFont="1" applyFill="1" applyBorder="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vertical="top" wrapText="1"/>
    </xf>
    <xf numFmtId="49" fontId="9" fillId="0" borderId="2"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164" fontId="12" fillId="0" borderId="3" xfId="0" applyNumberFormat="1" applyFont="1" applyFill="1" applyBorder="1" applyAlignment="1">
      <alignment horizontal="center" vertical="top" wrapText="1"/>
    </xf>
    <xf numFmtId="164" fontId="12" fillId="0" borderId="4" xfId="0" applyNumberFormat="1" applyFont="1" applyFill="1" applyBorder="1" applyAlignment="1">
      <alignment horizontal="center" vertical="top" wrapText="1"/>
    </xf>
    <xf numFmtId="164" fontId="5" fillId="0" borderId="5" xfId="0" applyNumberFormat="1" applyFont="1" applyFill="1" applyBorder="1" applyAlignment="1">
      <alignment horizontal="center" vertical="top" wrapText="1"/>
    </xf>
    <xf numFmtId="164" fontId="5" fillId="0" borderId="6" xfId="0" applyNumberFormat="1" applyFont="1" applyFill="1" applyBorder="1" applyAlignment="1">
      <alignment horizontal="center" vertical="top" wrapText="1"/>
    </xf>
    <xf numFmtId="164" fontId="5" fillId="0" borderId="7"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15" fillId="0" borderId="8" xfId="0" applyFont="1" applyFill="1" applyBorder="1" applyAlignment="1">
      <alignment vertical="top" wrapText="1"/>
    </xf>
    <xf numFmtId="0" fontId="15" fillId="0" borderId="1" xfId="0" applyFont="1" applyFill="1" applyBorder="1" applyAlignment="1">
      <alignment vertical="top" wrapText="1"/>
    </xf>
    <xf numFmtId="166" fontId="1" fillId="0" borderId="11" xfId="0" applyNumberFormat="1" applyFont="1" applyFill="1" applyBorder="1" applyAlignment="1">
      <alignment vertical="top" wrapText="1"/>
    </xf>
    <xf numFmtId="49" fontId="14" fillId="0" borderId="9" xfId="3" applyNumberFormat="1" applyFill="1" applyBorder="1" applyAlignment="1">
      <alignment horizontal="center" vertical="top" wrapText="1"/>
    </xf>
    <xf numFmtId="0" fontId="14" fillId="0" borderId="9" xfId="3" applyFill="1" applyBorder="1" applyAlignment="1">
      <alignment vertical="top" wrapText="1"/>
    </xf>
    <xf numFmtId="0" fontId="14" fillId="0" borderId="9" xfId="3" applyFill="1" applyBorder="1" applyAlignment="1">
      <alignment horizontal="center" vertical="top" wrapText="1"/>
    </xf>
    <xf numFmtId="49" fontId="14" fillId="0" borderId="1" xfId="3" applyNumberFormat="1" applyFill="1" applyBorder="1" applyAlignment="1">
      <alignment horizontal="center" vertical="top" wrapText="1"/>
    </xf>
    <xf numFmtId="0" fontId="14" fillId="0" borderId="7" xfId="3" applyFill="1" applyBorder="1" applyAlignment="1">
      <alignment vertical="top" wrapText="1"/>
    </xf>
    <xf numFmtId="0" fontId="14" fillId="0" borderId="1" xfId="3" applyFill="1" applyBorder="1" applyAlignment="1">
      <alignment horizontal="center" vertical="top" wrapText="1"/>
    </xf>
  </cellXfs>
  <cellStyles count="4">
    <cellStyle name="Нейтральный" xfId="3" builtinId="28"/>
    <cellStyle name="Обычный" xfId="0" builtinId="0"/>
    <cellStyle name="Финансовый" xfId="1" builtinId="3"/>
    <cellStyle name="Финансовый 2" xfId="2"/>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2171"/>
  <sheetViews>
    <sheetView tabSelected="1" topLeftCell="B1" zoomScale="80" zoomScaleNormal="80" workbookViewId="0">
      <pane xSplit="6" ySplit="12" topLeftCell="H2043" activePane="bottomRight" state="frozen"/>
      <selection activeCell="B1" sqref="B1"/>
      <selection pane="topRight" activeCell="H1" sqref="H1"/>
      <selection pane="bottomLeft" activeCell="B10" sqref="B10"/>
      <selection pane="bottomRight" activeCell="I2163" sqref="I2163"/>
    </sheetView>
  </sheetViews>
  <sheetFormatPr defaultRowHeight="15"/>
  <cols>
    <col min="1" max="1" width="9.5703125" style="5" hidden="1" customWidth="1"/>
    <col min="2" max="2" width="0.42578125" style="5" customWidth="1"/>
    <col min="3" max="3" width="12.28515625" style="1" customWidth="1"/>
    <col min="4" max="4" width="43.5703125" style="5" customWidth="1"/>
    <col min="5" max="5" width="23.42578125" style="5" customWidth="1"/>
    <col min="6" max="6" width="14.28515625" style="5" customWidth="1"/>
    <col min="7" max="7" width="12.5703125" style="5" customWidth="1"/>
    <col min="8" max="8" width="36.5703125" style="5" customWidth="1"/>
    <col min="9" max="9" width="18.85546875" style="49" customWidth="1"/>
    <col min="10" max="10" width="24.85546875" style="5" customWidth="1"/>
    <col min="11" max="11" width="24" style="5" customWidth="1"/>
    <col min="12" max="12" width="16.140625" style="5" customWidth="1"/>
    <col min="13" max="13" width="13.5703125" style="5" bestFit="1" customWidth="1"/>
    <col min="14" max="14" width="12.85546875" style="5" customWidth="1"/>
    <col min="15" max="16" width="9.140625" style="5"/>
    <col min="17" max="17" width="10.7109375" style="5" bestFit="1" customWidth="1"/>
    <col min="18" max="16384" width="9.140625" style="5"/>
  </cols>
  <sheetData>
    <row r="1" spans="2:16">
      <c r="H1" s="16"/>
      <c r="I1" s="17" t="s">
        <v>0</v>
      </c>
    </row>
    <row r="2" spans="2:16">
      <c r="H2" s="16"/>
      <c r="I2" s="17" t="s">
        <v>1</v>
      </c>
    </row>
    <row r="3" spans="2:16">
      <c r="H3" s="16"/>
      <c r="I3" s="17" t="s">
        <v>988</v>
      </c>
    </row>
    <row r="6" spans="2:16" s="70" customFormat="1" ht="16.5" customHeight="1">
      <c r="B6" s="71"/>
      <c r="C6" s="71"/>
      <c r="D6" s="185" t="s">
        <v>990</v>
      </c>
      <c r="E6" s="185"/>
      <c r="F6" s="185"/>
      <c r="G6" s="185"/>
      <c r="H6" s="185"/>
      <c r="I6" s="185"/>
      <c r="J6" s="185"/>
      <c r="K6" s="185"/>
      <c r="L6" s="185"/>
      <c r="M6" s="185"/>
      <c r="N6" s="185"/>
      <c r="O6" s="185"/>
    </row>
    <row r="7" spans="2:16" s="70" customFormat="1" ht="18.75" customHeight="1">
      <c r="B7" s="72"/>
      <c r="C7" s="72"/>
      <c r="D7" s="186" t="s">
        <v>991</v>
      </c>
      <c r="E7" s="186"/>
      <c r="F7" s="186"/>
      <c r="G7" s="186"/>
      <c r="H7" s="186"/>
      <c r="I7" s="186"/>
      <c r="J7" s="186"/>
      <c r="K7" s="186"/>
      <c r="L7" s="186"/>
      <c r="M7" s="186"/>
      <c r="N7" s="186"/>
      <c r="O7" s="186"/>
    </row>
    <row r="8" spans="2:16" s="70" customFormat="1" ht="18.75" customHeight="1">
      <c r="B8" s="72"/>
      <c r="C8" s="72"/>
      <c r="D8" s="186" t="s">
        <v>992</v>
      </c>
      <c r="E8" s="186"/>
      <c r="F8" s="186"/>
      <c r="G8" s="186"/>
      <c r="H8" s="186"/>
      <c r="I8" s="186"/>
      <c r="J8" s="186"/>
      <c r="K8" s="186"/>
      <c r="L8" s="186"/>
      <c r="M8" s="186"/>
      <c r="N8" s="186"/>
      <c r="O8" s="186"/>
    </row>
    <row r="9" spans="2:16" s="70" customFormat="1" ht="20.25" customHeight="1">
      <c r="B9" s="72"/>
      <c r="C9" s="72"/>
      <c r="D9" s="186" t="s">
        <v>995</v>
      </c>
      <c r="E9" s="186"/>
      <c r="F9" s="186"/>
      <c r="G9" s="186"/>
      <c r="H9" s="186"/>
      <c r="I9" s="186"/>
      <c r="J9" s="186"/>
      <c r="K9" s="186"/>
      <c r="L9" s="186"/>
      <c r="M9" s="186"/>
      <c r="N9" s="186"/>
      <c r="O9" s="186"/>
    </row>
    <row r="10" spans="2:16" ht="18.75">
      <c r="C10" s="61"/>
      <c r="D10" s="61"/>
      <c r="E10" s="61"/>
      <c r="F10" s="61"/>
      <c r="G10" s="61"/>
      <c r="H10" s="61"/>
      <c r="I10" s="18"/>
    </row>
    <row r="11" spans="2:16" s="11" customFormat="1" ht="15.75" customHeight="1">
      <c r="C11" s="187" t="s">
        <v>2</v>
      </c>
      <c r="D11" s="188" t="s">
        <v>3</v>
      </c>
      <c r="E11" s="187" t="s">
        <v>4</v>
      </c>
      <c r="F11" s="187" t="s">
        <v>5</v>
      </c>
      <c r="G11" s="189" t="s">
        <v>6</v>
      </c>
      <c r="H11" s="190" t="s">
        <v>7</v>
      </c>
      <c r="I11" s="188" t="s">
        <v>8</v>
      </c>
      <c r="J11" s="188" t="s">
        <v>9</v>
      </c>
      <c r="K11" s="188" t="s">
        <v>10</v>
      </c>
      <c r="L11" s="207" t="s">
        <v>11</v>
      </c>
      <c r="M11" s="208"/>
      <c r="N11" s="209" t="s">
        <v>12</v>
      </c>
      <c r="O11" s="210"/>
      <c r="P11" s="211"/>
    </row>
    <row r="12" spans="2:16" s="11" customFormat="1" ht="100.5" customHeight="1">
      <c r="C12" s="187"/>
      <c r="D12" s="188"/>
      <c r="E12" s="187"/>
      <c r="F12" s="187"/>
      <c r="G12" s="189"/>
      <c r="H12" s="191"/>
      <c r="I12" s="188"/>
      <c r="J12" s="188"/>
      <c r="K12" s="188"/>
      <c r="L12" s="12" t="s">
        <v>13</v>
      </c>
      <c r="M12" s="12" t="s">
        <v>14</v>
      </c>
      <c r="N12" s="13" t="s">
        <v>15</v>
      </c>
      <c r="O12" s="13" t="s">
        <v>16</v>
      </c>
      <c r="P12" s="13" t="s">
        <v>17</v>
      </c>
    </row>
    <row r="13" spans="2:16" s="11" customFormat="1" ht="15.75">
      <c r="C13" s="187"/>
      <c r="D13" s="206" t="s">
        <v>18</v>
      </c>
      <c r="E13" s="212"/>
      <c r="F13" s="196">
        <v>2021</v>
      </c>
      <c r="G13" s="196">
        <v>2023</v>
      </c>
      <c r="H13" s="19" t="s">
        <v>19</v>
      </c>
      <c r="I13" s="20">
        <f>I14+I16+I18+I19</f>
        <v>6770247.7000000002</v>
      </c>
      <c r="J13" s="21">
        <f t="shared" ref="J13:M13" si="0">J14+J16+J18+J19</f>
        <v>3711174.2000000007</v>
      </c>
      <c r="K13" s="21">
        <f t="shared" si="0"/>
        <v>3604282.8000000003</v>
      </c>
      <c r="L13" s="21">
        <f t="shared" si="0"/>
        <v>1378246.2999999998</v>
      </c>
      <c r="M13" s="21">
        <f t="shared" si="0"/>
        <v>2423367.4</v>
      </c>
      <c r="N13" s="21">
        <f>M13/I13*100</f>
        <v>35.794368350806423</v>
      </c>
      <c r="O13" s="21">
        <f>M13/J13*100</f>
        <v>65.299209075122349</v>
      </c>
      <c r="P13" s="21">
        <f>L13/K13*100</f>
        <v>38.239127628941873</v>
      </c>
    </row>
    <row r="14" spans="2:16" s="11" customFormat="1" ht="15.75">
      <c r="C14" s="187"/>
      <c r="D14" s="206"/>
      <c r="E14" s="212"/>
      <c r="F14" s="196"/>
      <c r="G14" s="196"/>
      <c r="H14" s="19" t="s">
        <v>20</v>
      </c>
      <c r="I14" s="22">
        <f>I22+I29+I35+I41</f>
        <v>2489035.2000000002</v>
      </c>
      <c r="J14" s="4">
        <f>J22+J29+J35+J41</f>
        <v>2579635.8000000003</v>
      </c>
      <c r="K14" s="4">
        <f>K22+K29+K35+K41</f>
        <v>2531650.9</v>
      </c>
      <c r="L14" s="4">
        <f>L22+L29+L35+L41</f>
        <v>1225816.6999999997</v>
      </c>
      <c r="M14" s="4">
        <f>M22+M29+M35+M41</f>
        <v>1214587.5999999999</v>
      </c>
      <c r="N14" s="21">
        <f t="shared" ref="N14:N85" si="1">M14/I14*100</f>
        <v>48.797526045433173</v>
      </c>
      <c r="O14" s="21">
        <f t="shared" ref="O14:O85" si="2">M14/J14*100</f>
        <v>47.083685224092477</v>
      </c>
      <c r="P14" s="21">
        <f t="shared" ref="P14:P85" si="3">L14/K14*100</f>
        <v>48.419657702410696</v>
      </c>
    </row>
    <row r="15" spans="2:16" s="11" customFormat="1" ht="30">
      <c r="C15" s="187"/>
      <c r="D15" s="206"/>
      <c r="E15" s="212"/>
      <c r="F15" s="196"/>
      <c r="G15" s="196"/>
      <c r="H15" s="86" t="s">
        <v>999</v>
      </c>
      <c r="I15" s="22">
        <f>I23+I34+I42</f>
        <v>84084</v>
      </c>
      <c r="J15" s="22">
        <f t="shared" ref="J15:M15" si="4">J23+J34+J42</f>
        <v>18019.699999999997</v>
      </c>
      <c r="K15" s="22">
        <f t="shared" si="4"/>
        <v>18019.699999999997</v>
      </c>
      <c r="L15" s="22">
        <f t="shared" si="4"/>
        <v>10797.699999999999</v>
      </c>
      <c r="M15" s="22">
        <f t="shared" si="4"/>
        <v>8985.2000000000007</v>
      </c>
      <c r="N15" s="21">
        <f t="shared" ref="N15" si="5">M15/I15*100</f>
        <v>10.685980685980686</v>
      </c>
      <c r="O15" s="21">
        <f t="shared" ref="O15" si="6">M15/J15*100</f>
        <v>49.863205269788082</v>
      </c>
      <c r="P15" s="21">
        <f t="shared" ref="P15" si="7">L15/K15*100</f>
        <v>59.921641314783272</v>
      </c>
    </row>
    <row r="16" spans="2:16" s="11" customFormat="1">
      <c r="C16" s="187"/>
      <c r="D16" s="206"/>
      <c r="E16" s="212"/>
      <c r="F16" s="196"/>
      <c r="G16" s="196"/>
      <c r="H16" s="214" t="s">
        <v>21</v>
      </c>
      <c r="I16" s="20">
        <f>I24+I30+I36+I43</f>
        <v>763238.8</v>
      </c>
      <c r="J16" s="21">
        <f>J24+J30+J36+J43</f>
        <v>783239.8</v>
      </c>
      <c r="K16" s="21">
        <f>K24+K30+K36+K43</f>
        <v>763240.8</v>
      </c>
      <c r="L16" s="21">
        <f>L24+L30+L36+L43</f>
        <v>152429.6</v>
      </c>
      <c r="M16" s="21">
        <f>M24+M30+M36+M43</f>
        <v>137606.6</v>
      </c>
      <c r="N16" s="21">
        <f t="shared" si="1"/>
        <v>18.029298300872547</v>
      </c>
      <c r="O16" s="21">
        <f t="shared" si="2"/>
        <v>17.568897801158727</v>
      </c>
      <c r="P16" s="21">
        <f t="shared" si="3"/>
        <v>19.971364214282044</v>
      </c>
    </row>
    <row r="17" spans="3:16" s="11" customFormat="1" ht="30">
      <c r="C17" s="187"/>
      <c r="D17" s="206"/>
      <c r="E17" s="212"/>
      <c r="F17" s="196"/>
      <c r="G17" s="196"/>
      <c r="H17" s="87" t="s">
        <v>1000</v>
      </c>
      <c r="I17" s="22">
        <f>I25+I30+I36+I44</f>
        <v>763238.8</v>
      </c>
      <c r="J17" s="22">
        <f>J25+J30+J36+J44</f>
        <v>760089.8</v>
      </c>
      <c r="K17" s="22">
        <f>K25+K30+K36+K44</f>
        <v>760090.8</v>
      </c>
      <c r="L17" s="22">
        <f>L25+L30+L36+L44</f>
        <v>149479.6</v>
      </c>
      <c r="M17" s="22">
        <f>M25+M30+M36+M44</f>
        <v>134656.6</v>
      </c>
      <c r="N17" s="21">
        <f t="shared" ref="N17" si="8">M17/I17*100</f>
        <v>17.642787552205156</v>
      </c>
      <c r="O17" s="21">
        <f t="shared" ref="O17" si="9">M17/J17*100</f>
        <v>17.715880413077507</v>
      </c>
      <c r="P17" s="21">
        <f t="shared" ref="P17" si="10">L17/K17*100</f>
        <v>19.666018849326949</v>
      </c>
    </row>
    <row r="18" spans="3:16" s="11" customFormat="1" ht="15.75">
      <c r="C18" s="187"/>
      <c r="D18" s="206"/>
      <c r="E18" s="212"/>
      <c r="F18" s="196"/>
      <c r="G18" s="196"/>
      <c r="H18" s="19" t="s">
        <v>22</v>
      </c>
      <c r="I18" s="20">
        <f>I26+I31+I38+I45</f>
        <v>3146086.2</v>
      </c>
      <c r="J18" s="21">
        <f>J26+J31+J38+J45</f>
        <v>9967.7000000000007</v>
      </c>
      <c r="K18" s="21">
        <f>K26+K31+K38+K45</f>
        <v>9967.7000000000007</v>
      </c>
      <c r="L18" s="21">
        <f>L26+L31+L38+L45</f>
        <v>0</v>
      </c>
      <c r="M18" s="21">
        <f>M26+M31+M38+M45</f>
        <v>1048992.8000000003</v>
      </c>
      <c r="N18" s="21">
        <f t="shared" si="1"/>
        <v>33.342786348320658</v>
      </c>
      <c r="O18" s="21">
        <f t="shared" si="2"/>
        <v>10523.920262447709</v>
      </c>
      <c r="P18" s="21">
        <f t="shared" si="3"/>
        <v>0</v>
      </c>
    </row>
    <row r="19" spans="3:16" s="11" customFormat="1" ht="31.5">
      <c r="C19" s="187"/>
      <c r="D19" s="206"/>
      <c r="E19" s="212"/>
      <c r="F19" s="196"/>
      <c r="G19" s="196"/>
      <c r="H19" s="19" t="s">
        <v>23</v>
      </c>
      <c r="I19" s="20">
        <f>I27+I32+I39+I46</f>
        <v>371887.5</v>
      </c>
      <c r="J19" s="21">
        <f>J27+J32+J39+J46</f>
        <v>338330.9</v>
      </c>
      <c r="K19" s="21">
        <f>K27+K32+K39+K46</f>
        <v>299423.40000000002</v>
      </c>
      <c r="L19" s="21">
        <f>L27+L32+L39+L46</f>
        <v>0</v>
      </c>
      <c r="M19" s="21">
        <f>M27+M32+M39+M46</f>
        <v>22180.400000000001</v>
      </c>
      <c r="N19" s="21">
        <f t="shared" si="1"/>
        <v>5.9642768310308902</v>
      </c>
      <c r="O19" s="21">
        <f t="shared" si="2"/>
        <v>6.5558304015388478</v>
      </c>
      <c r="P19" s="21">
        <f t="shared" si="3"/>
        <v>0</v>
      </c>
    </row>
    <row r="20" spans="3:16" s="11" customFormat="1" ht="31.5" customHeight="1">
      <c r="C20" s="79"/>
      <c r="D20" s="14"/>
      <c r="E20" s="204" t="s">
        <v>24</v>
      </c>
      <c r="F20" s="205"/>
      <c r="G20" s="206"/>
      <c r="H20" s="19"/>
      <c r="I20" s="20"/>
      <c r="J20" s="21"/>
      <c r="K20" s="21"/>
      <c r="N20" s="21"/>
      <c r="O20" s="21"/>
      <c r="P20" s="21"/>
    </row>
    <row r="21" spans="3:16" s="11" customFormat="1">
      <c r="C21" s="190"/>
      <c r="D21" s="193"/>
      <c r="E21" s="193" t="s">
        <v>25</v>
      </c>
      <c r="F21" s="196">
        <v>2021</v>
      </c>
      <c r="G21" s="196">
        <v>2023</v>
      </c>
      <c r="H21" s="85" t="s">
        <v>19</v>
      </c>
      <c r="I21" s="20">
        <f>I22+I24+I26+I27</f>
        <v>5779637.4000000004</v>
      </c>
      <c r="J21" s="21">
        <f t="shared" ref="J21:M21" si="11">J22+J24+J26+J27</f>
        <v>2640563.9</v>
      </c>
      <c r="K21" s="21">
        <f t="shared" si="11"/>
        <v>2561815.1999999997</v>
      </c>
      <c r="L21" s="21">
        <f>L22+L24+L26+L27</f>
        <v>1202096.5</v>
      </c>
      <c r="M21" s="21">
        <f t="shared" si="11"/>
        <v>2234297.4</v>
      </c>
      <c r="N21" s="21">
        <f t="shared" si="1"/>
        <v>38.658089519595116</v>
      </c>
      <c r="O21" s="21">
        <f t="shared" si="2"/>
        <v>84.614403764286862</v>
      </c>
      <c r="P21" s="21">
        <f t="shared" si="3"/>
        <v>46.923622749993839</v>
      </c>
    </row>
    <row r="22" spans="3:16" s="11" customFormat="1">
      <c r="C22" s="192"/>
      <c r="D22" s="194"/>
      <c r="E22" s="194"/>
      <c r="F22" s="196"/>
      <c r="G22" s="196"/>
      <c r="H22" s="85" t="s">
        <v>20</v>
      </c>
      <c r="I22" s="20">
        <f>I48+I298+I638+I768+I943+I973+I1218+I1296+I1809+I1979</f>
        <v>2050207.9000000001</v>
      </c>
      <c r="J22" s="21">
        <f>J48+J298+J638+J768+J943+J973+J1218+J1296+J1809+J1979</f>
        <v>2080808.5000000002</v>
      </c>
      <c r="K22" s="21">
        <f>K48+K298+K638+K768+K943+K973+K1218+K1296+K1809+K1979</f>
        <v>2034866.2999999998</v>
      </c>
      <c r="L22" s="21">
        <f>L48+L298+L638+L768+L943+L973+L1218+L1296+L1809+L1979</f>
        <v>1103436.8999999999</v>
      </c>
      <c r="M22" s="21">
        <f>M48+M298+M638+M768+M943+M973+M1218+M1296+M1809+M1979</f>
        <v>1092227.3999999999</v>
      </c>
      <c r="N22" s="21">
        <f t="shared" si="1"/>
        <v>53.273982604398306</v>
      </c>
      <c r="O22" s="21">
        <f t="shared" si="2"/>
        <v>52.490529522538942</v>
      </c>
      <c r="P22" s="21">
        <f t="shared" si="3"/>
        <v>54.226506183723224</v>
      </c>
    </row>
    <row r="23" spans="3:16" s="11" customFormat="1" ht="30">
      <c r="C23" s="192"/>
      <c r="D23" s="194"/>
      <c r="E23" s="194"/>
      <c r="F23" s="196"/>
      <c r="G23" s="196"/>
      <c r="H23" s="86" t="s">
        <v>999</v>
      </c>
      <c r="I23" s="20">
        <f>I299+I1297+I1810</f>
        <v>18083.999999999996</v>
      </c>
      <c r="J23" s="20">
        <f t="shared" ref="J23:M23" si="12">J299+J1297+J1810</f>
        <v>18019.699999999997</v>
      </c>
      <c r="K23" s="20">
        <f t="shared" si="12"/>
        <v>18019.699999999997</v>
      </c>
      <c r="L23" s="20">
        <f t="shared" si="12"/>
        <v>10797.699999999999</v>
      </c>
      <c r="M23" s="20">
        <f t="shared" si="12"/>
        <v>8985.2000000000007</v>
      </c>
      <c r="N23" s="21">
        <f t="shared" ref="N23" si="13">M23/I23*100</f>
        <v>49.685910196859119</v>
      </c>
      <c r="O23" s="21">
        <f t="shared" ref="O23" si="14">M23/J23*100</f>
        <v>49.863205269788082</v>
      </c>
      <c r="P23" s="21">
        <f t="shared" ref="P23" si="15">L23/K23*100</f>
        <v>59.921641314783272</v>
      </c>
    </row>
    <row r="24" spans="3:16" s="11" customFormat="1">
      <c r="C24" s="192"/>
      <c r="D24" s="194"/>
      <c r="E24" s="194"/>
      <c r="F24" s="196"/>
      <c r="G24" s="196"/>
      <c r="H24" s="214" t="s">
        <v>21</v>
      </c>
      <c r="I24" s="20">
        <f>I49+I300+I639+I769+I944+I974+I1219+I1298+I1811+I1980</f>
        <v>227523.5</v>
      </c>
      <c r="J24" s="21">
        <f>J49+J300+J639+J769+J944+J974+J1219+J1298+J1811+J1980</f>
        <v>227524.5</v>
      </c>
      <c r="K24" s="21">
        <f>K49+K300+K639+K769+K944+K974+K1219+K1298+K1811+K1980</f>
        <v>227525.5</v>
      </c>
      <c r="L24" s="21">
        <f>L49+L300+L639+L769+L944+L974+L1219+L1298+L1811+L1980</f>
        <v>98659.6</v>
      </c>
      <c r="M24" s="21">
        <f>M49+M300+M639+M769+M944+M974+M1219+M1298+M1811+M1980</f>
        <v>83995.199999999997</v>
      </c>
      <c r="N24" s="21">
        <f t="shared" si="1"/>
        <v>36.917153612703743</v>
      </c>
      <c r="O24" s="21">
        <f t="shared" si="2"/>
        <v>36.916991356974741</v>
      </c>
      <c r="P24" s="21">
        <f t="shared" si="3"/>
        <v>43.361996787173304</v>
      </c>
    </row>
    <row r="25" spans="3:16" s="11" customFormat="1" ht="30">
      <c r="C25" s="192"/>
      <c r="D25" s="194"/>
      <c r="E25" s="194"/>
      <c r="F25" s="196"/>
      <c r="G25" s="196"/>
      <c r="H25" s="87" t="s">
        <v>1000</v>
      </c>
      <c r="I25" s="20">
        <f>+I301+I1299+I1812</f>
        <v>227523.5</v>
      </c>
      <c r="J25" s="20">
        <f t="shared" ref="J25:M25" si="16">+J301+J1299+J1812</f>
        <v>224374.5</v>
      </c>
      <c r="K25" s="20">
        <f t="shared" si="16"/>
        <v>224375.5</v>
      </c>
      <c r="L25" s="20">
        <f t="shared" si="16"/>
        <v>95709.6</v>
      </c>
      <c r="M25" s="20">
        <f t="shared" si="16"/>
        <v>81045.2</v>
      </c>
      <c r="N25" s="21">
        <f t="shared" ref="N25" si="17">M25/I25*100</f>
        <v>35.620584247341483</v>
      </c>
      <c r="O25" s="21">
        <f t="shared" ref="O25" si="18">M25/J25*100</f>
        <v>36.120503889702263</v>
      </c>
      <c r="P25" s="21">
        <f t="shared" ref="P25" si="19">L25/K25*100</f>
        <v>42.655994081350244</v>
      </c>
    </row>
    <row r="26" spans="3:16" s="11" customFormat="1">
      <c r="C26" s="192"/>
      <c r="D26" s="194"/>
      <c r="E26" s="194"/>
      <c r="F26" s="196"/>
      <c r="G26" s="196"/>
      <c r="H26" s="85" t="s">
        <v>22</v>
      </c>
      <c r="I26" s="22">
        <f>I50+I302+I640+I770+I945+I975+I1220+I1300+I1813+I1981</f>
        <v>3136118.5</v>
      </c>
      <c r="J26" s="4">
        <f>J50+J302+J640+J770+J945+J975+J1220+J1300+J1813+J1981</f>
        <v>0</v>
      </c>
      <c r="K26" s="4">
        <f>K50+K302+K640+K770+K945+K975+K1220+K1300+K1813+K1981</f>
        <v>0</v>
      </c>
      <c r="L26" s="4">
        <f>L50+L302+L640+L770+L945+L975+L1220+L1300+L1813+L1981</f>
        <v>0</v>
      </c>
      <c r="M26" s="4">
        <f>M50+M302+M640+M770+M945+M975+M1220+M1300+M1813+M1981</f>
        <v>1041292.7000000002</v>
      </c>
      <c r="N26" s="21">
        <f t="shared" si="1"/>
        <v>33.203231956955712</v>
      </c>
      <c r="O26" s="21" t="e">
        <f t="shared" si="2"/>
        <v>#DIV/0!</v>
      </c>
      <c r="P26" s="21" t="e">
        <f t="shared" si="3"/>
        <v>#DIV/0!</v>
      </c>
    </row>
    <row r="27" spans="3:16" s="11" customFormat="1" ht="30">
      <c r="C27" s="191"/>
      <c r="D27" s="195"/>
      <c r="E27" s="195"/>
      <c r="F27" s="196"/>
      <c r="G27" s="196"/>
      <c r="H27" s="85" t="s">
        <v>23</v>
      </c>
      <c r="I27" s="22">
        <f>I51+I303+I641+I771+I946+I976+I1221+I1301+I1814+I1982</f>
        <v>365787.5</v>
      </c>
      <c r="J27" s="4">
        <f>J51+J303+J641+J771+J946+J976+J1221+J1301+J1814+J1982</f>
        <v>332230.90000000002</v>
      </c>
      <c r="K27" s="4">
        <f>K51+K303+K641+K771+K946+K976+K1221+K1301+K1814+K1982</f>
        <v>299423.40000000002</v>
      </c>
      <c r="L27" s="4">
        <f>L51+L303+L641+L771+L946+L976+L1221+L1301+L1814+L1982</f>
        <v>0</v>
      </c>
      <c r="M27" s="4">
        <f>M51+M303+M641+M771+M946+M976+M1221+M1301+M1814+M1982</f>
        <v>16782.100000000002</v>
      </c>
      <c r="N27" s="21">
        <f t="shared" si="1"/>
        <v>4.5879369852715044</v>
      </c>
      <c r="O27" s="21">
        <f t="shared" si="2"/>
        <v>5.051336284493706</v>
      </c>
      <c r="P27" s="21">
        <f t="shared" si="3"/>
        <v>0</v>
      </c>
    </row>
    <row r="28" spans="3:16" s="11" customFormat="1">
      <c r="C28" s="190"/>
      <c r="D28" s="193"/>
      <c r="E28" s="193" t="s">
        <v>26</v>
      </c>
      <c r="F28" s="196">
        <v>2021</v>
      </c>
      <c r="G28" s="196">
        <v>2023</v>
      </c>
      <c r="H28" s="215" t="s">
        <v>19</v>
      </c>
      <c r="I28" s="22">
        <f>I29+I30+I31+I32</f>
        <v>105303.3</v>
      </c>
      <c r="J28" s="4">
        <f>J29+J30+J31+J32</f>
        <v>105303.3</v>
      </c>
      <c r="K28" s="4">
        <f>K29+K30+K31+K32</f>
        <v>105045.2</v>
      </c>
      <c r="L28" s="4">
        <f>L29+L30+L31+L32</f>
        <v>49593.4</v>
      </c>
      <c r="M28" s="4">
        <f>M29+M30+M31+M32</f>
        <v>57393.5</v>
      </c>
      <c r="N28" s="21">
        <f t="shared" si="1"/>
        <v>54.503040265594713</v>
      </c>
      <c r="O28" s="21">
        <f t="shared" si="2"/>
        <v>54.503040265594713</v>
      </c>
      <c r="P28" s="21">
        <f t="shared" si="3"/>
        <v>47.211486103125132</v>
      </c>
    </row>
    <row r="29" spans="3:16" s="11" customFormat="1">
      <c r="C29" s="192"/>
      <c r="D29" s="194"/>
      <c r="E29" s="194"/>
      <c r="F29" s="196"/>
      <c r="G29" s="196"/>
      <c r="H29" s="214" t="s">
        <v>20</v>
      </c>
      <c r="I29" s="22">
        <f>I1208+I2054</f>
        <v>93620.3</v>
      </c>
      <c r="J29" s="4">
        <f>J1208+J2054</f>
        <v>93620.3</v>
      </c>
      <c r="K29" s="4">
        <f>K1208+K2054</f>
        <v>93362.2</v>
      </c>
      <c r="L29" s="4">
        <f>L1208+L2054</f>
        <v>49237.4</v>
      </c>
      <c r="M29" s="4">
        <f>M1208+M2054</f>
        <v>49248.4</v>
      </c>
      <c r="N29" s="21">
        <f t="shared" si="1"/>
        <v>52.604403104882167</v>
      </c>
      <c r="O29" s="21">
        <f t="shared" si="2"/>
        <v>52.604403104882167</v>
      </c>
      <c r="P29" s="21">
        <f t="shared" si="3"/>
        <v>52.738046018624239</v>
      </c>
    </row>
    <row r="30" spans="3:16" s="11" customFormat="1">
      <c r="C30" s="192"/>
      <c r="D30" s="194"/>
      <c r="E30" s="194"/>
      <c r="F30" s="196"/>
      <c r="G30" s="196"/>
      <c r="H30" s="214" t="s">
        <v>21</v>
      </c>
      <c r="I30" s="22">
        <f>I1209+I2055</f>
        <v>1715.3</v>
      </c>
      <c r="J30" s="4">
        <f>J1209+J2055</f>
        <v>1715.3</v>
      </c>
      <c r="K30" s="4">
        <f>K1209+K2055</f>
        <v>1715.3</v>
      </c>
      <c r="L30" s="4">
        <f>L1209+L2055</f>
        <v>356</v>
      </c>
      <c r="M30" s="4">
        <f>M1209+M2055</f>
        <v>445</v>
      </c>
      <c r="N30" s="21">
        <f t="shared" si="1"/>
        <v>25.942983734623681</v>
      </c>
      <c r="O30" s="21">
        <f t="shared" si="2"/>
        <v>25.942983734623681</v>
      </c>
      <c r="P30" s="21">
        <f t="shared" si="3"/>
        <v>20.754386987698943</v>
      </c>
    </row>
    <row r="31" spans="3:16" s="11" customFormat="1">
      <c r="C31" s="192"/>
      <c r="D31" s="194"/>
      <c r="E31" s="194"/>
      <c r="F31" s="196"/>
      <c r="G31" s="196"/>
      <c r="H31" s="214" t="s">
        <v>31</v>
      </c>
      <c r="I31" s="22">
        <f>I1210+I2056</f>
        <v>9967.7000000000007</v>
      </c>
      <c r="J31" s="4">
        <f>J1210+J2056</f>
        <v>9967.7000000000007</v>
      </c>
      <c r="K31" s="4">
        <f>K1210+K2056</f>
        <v>9967.7000000000007</v>
      </c>
      <c r="L31" s="4">
        <f>L1210+L2056</f>
        <v>0</v>
      </c>
      <c r="M31" s="4">
        <f>M1210+M2056</f>
        <v>7700.1</v>
      </c>
      <c r="N31" s="21">
        <f t="shared" si="1"/>
        <v>77.250519176941523</v>
      </c>
      <c r="O31" s="21">
        <f t="shared" si="2"/>
        <v>77.250519176941523</v>
      </c>
      <c r="P31" s="21">
        <f t="shared" si="3"/>
        <v>0</v>
      </c>
    </row>
    <row r="32" spans="3:16" s="11" customFormat="1" ht="30">
      <c r="C32" s="191"/>
      <c r="D32" s="195"/>
      <c r="E32" s="195"/>
      <c r="F32" s="196"/>
      <c r="G32" s="196"/>
      <c r="H32" s="214" t="s">
        <v>23</v>
      </c>
      <c r="I32" s="22">
        <f>I1211+I2057</f>
        <v>0</v>
      </c>
      <c r="J32" s="4">
        <f>J1211+J2057</f>
        <v>0</v>
      </c>
      <c r="K32" s="4">
        <f>K1211+K2057</f>
        <v>0</v>
      </c>
      <c r="L32" s="4">
        <f>L1211+L2057</f>
        <v>0</v>
      </c>
      <c r="M32" s="4">
        <f>M1211+M2057</f>
        <v>0</v>
      </c>
      <c r="N32" s="21"/>
      <c r="O32" s="21"/>
      <c r="P32" s="21"/>
    </row>
    <row r="33" spans="3:16">
      <c r="C33" s="190"/>
      <c r="D33" s="193"/>
      <c r="E33" s="201" t="s">
        <v>27</v>
      </c>
      <c r="F33" s="196">
        <v>2021</v>
      </c>
      <c r="G33" s="196">
        <v>2023</v>
      </c>
      <c r="H33" s="85" t="s">
        <v>19</v>
      </c>
      <c r="I33" s="22">
        <f>I35+I36+I38+I39</f>
        <v>840493.8</v>
      </c>
      <c r="J33" s="4">
        <f t="shared" ref="J33:M33" si="20">J35+J36+J38+J39</f>
        <v>865493.8</v>
      </c>
      <c r="K33" s="4">
        <f t="shared" si="20"/>
        <v>865493.8</v>
      </c>
      <c r="L33" s="4">
        <f t="shared" si="20"/>
        <v>112242.2</v>
      </c>
      <c r="M33" s="4">
        <f t="shared" si="20"/>
        <v>111964</v>
      </c>
      <c r="N33" s="21">
        <f t="shared" si="1"/>
        <v>13.321216646690315</v>
      </c>
      <c r="O33" s="21">
        <f t="shared" si="2"/>
        <v>12.936430047216977</v>
      </c>
      <c r="P33" s="21">
        <f t="shared" si="3"/>
        <v>12.968573547262846</v>
      </c>
    </row>
    <row r="34" spans="3:16">
      <c r="C34" s="192"/>
      <c r="D34" s="194"/>
      <c r="E34" s="202"/>
      <c r="F34" s="196"/>
      <c r="G34" s="196"/>
      <c r="H34" s="85" t="s">
        <v>20</v>
      </c>
      <c r="I34" s="22">
        <f>I1731</f>
        <v>66000</v>
      </c>
      <c r="J34" s="4"/>
      <c r="K34" s="4"/>
      <c r="L34" s="4"/>
      <c r="M34" s="4"/>
      <c r="N34" s="21"/>
      <c r="O34" s="21"/>
      <c r="P34" s="21"/>
    </row>
    <row r="35" spans="3:16" ht="30">
      <c r="C35" s="192"/>
      <c r="D35" s="194"/>
      <c r="E35" s="202"/>
      <c r="F35" s="196"/>
      <c r="G35" s="196"/>
      <c r="H35" s="86" t="s">
        <v>999</v>
      </c>
      <c r="I35" s="22">
        <f>I1303</f>
        <v>306493.8</v>
      </c>
      <c r="J35" s="4">
        <f>J1303</f>
        <v>331493.8</v>
      </c>
      <c r="K35" s="4">
        <f>K1303</f>
        <v>331493.8</v>
      </c>
      <c r="L35" s="4">
        <f>L1303</f>
        <v>58828.2</v>
      </c>
      <c r="M35" s="4">
        <f>M1303</f>
        <v>58797.599999999999</v>
      </c>
      <c r="N35" s="21">
        <f t="shared" si="1"/>
        <v>19.183944340799066</v>
      </c>
      <c r="O35" s="21">
        <f t="shared" si="2"/>
        <v>17.737164314988696</v>
      </c>
      <c r="P35" s="21">
        <f t="shared" si="3"/>
        <v>17.746395256864535</v>
      </c>
    </row>
    <row r="36" spans="3:16">
      <c r="C36" s="192"/>
      <c r="D36" s="194"/>
      <c r="E36" s="202"/>
      <c r="F36" s="196"/>
      <c r="G36" s="196"/>
      <c r="H36" s="214" t="s">
        <v>21</v>
      </c>
      <c r="I36" s="22">
        <f>I1305</f>
        <v>534000</v>
      </c>
      <c r="J36" s="4">
        <f>J1305</f>
        <v>534000</v>
      </c>
      <c r="K36" s="4">
        <f>K1305</f>
        <v>534000</v>
      </c>
      <c r="L36" s="4">
        <f>L1305</f>
        <v>53414</v>
      </c>
      <c r="M36" s="4">
        <f>M1305</f>
        <v>53166.400000000001</v>
      </c>
      <c r="N36" s="21">
        <f t="shared" si="1"/>
        <v>9.9562546816479394</v>
      </c>
      <c r="O36" s="21">
        <f t="shared" si="2"/>
        <v>9.9562546816479394</v>
      </c>
      <c r="P36" s="21">
        <f t="shared" si="3"/>
        <v>10.002621722846442</v>
      </c>
    </row>
    <row r="37" spans="3:16" ht="30">
      <c r="C37" s="192"/>
      <c r="D37" s="194"/>
      <c r="E37" s="202"/>
      <c r="F37" s="196"/>
      <c r="G37" s="196"/>
      <c r="H37" s="87" t="s">
        <v>1000</v>
      </c>
      <c r="I37" s="22">
        <f>I1306</f>
        <v>534000</v>
      </c>
      <c r="J37" s="22">
        <f t="shared" ref="J37:M37" si="21">J1306</f>
        <v>534000</v>
      </c>
      <c r="K37" s="22">
        <f t="shared" si="21"/>
        <v>534000</v>
      </c>
      <c r="L37" s="22">
        <f t="shared" si="21"/>
        <v>53414</v>
      </c>
      <c r="M37" s="22">
        <f t="shared" si="21"/>
        <v>53166.400000000001</v>
      </c>
      <c r="N37" s="21">
        <f t="shared" ref="N37" si="22">M37/I37*100</f>
        <v>9.9562546816479394</v>
      </c>
      <c r="O37" s="21">
        <f t="shared" ref="O37" si="23">M37/J37*100</f>
        <v>9.9562546816479394</v>
      </c>
      <c r="P37" s="21">
        <f t="shared" ref="P37" si="24">L37/K37*100</f>
        <v>10.002621722846442</v>
      </c>
    </row>
    <row r="38" spans="3:16">
      <c r="C38" s="192"/>
      <c r="D38" s="194"/>
      <c r="E38" s="202"/>
      <c r="F38" s="196"/>
      <c r="G38" s="196"/>
      <c r="H38" s="85" t="s">
        <v>22</v>
      </c>
      <c r="I38" s="22">
        <f t="shared" ref="I38:M39" si="25">I1307</f>
        <v>0</v>
      </c>
      <c r="J38" s="4">
        <f t="shared" ref="J38:K39" si="26">J1307</f>
        <v>0</v>
      </c>
      <c r="K38" s="4">
        <f t="shared" si="26"/>
        <v>0</v>
      </c>
      <c r="L38" s="4">
        <f t="shared" si="25"/>
        <v>0</v>
      </c>
      <c r="M38" s="4">
        <f t="shared" si="25"/>
        <v>0</v>
      </c>
      <c r="N38" s="21"/>
      <c r="O38" s="21"/>
      <c r="P38" s="21"/>
    </row>
    <row r="39" spans="3:16" ht="30">
      <c r="C39" s="191"/>
      <c r="D39" s="195"/>
      <c r="E39" s="203"/>
      <c r="F39" s="196"/>
      <c r="G39" s="196"/>
      <c r="H39" s="85" t="s">
        <v>23</v>
      </c>
      <c r="I39" s="22">
        <f t="shared" si="25"/>
        <v>0</v>
      </c>
      <c r="J39" s="4">
        <f t="shared" si="26"/>
        <v>0</v>
      </c>
      <c r="K39" s="4">
        <f t="shared" si="26"/>
        <v>0</v>
      </c>
      <c r="L39" s="4">
        <f t="shared" si="25"/>
        <v>0</v>
      </c>
      <c r="M39" s="4">
        <f t="shared" si="25"/>
        <v>0</v>
      </c>
      <c r="N39" s="21"/>
      <c r="O39" s="21"/>
      <c r="P39" s="21"/>
    </row>
    <row r="40" spans="3:16" s="11" customFormat="1">
      <c r="C40" s="190"/>
      <c r="D40" s="193"/>
      <c r="E40" s="193" t="s">
        <v>28</v>
      </c>
      <c r="F40" s="196">
        <v>2021</v>
      </c>
      <c r="G40" s="196">
        <v>2023</v>
      </c>
      <c r="H40" s="85" t="s">
        <v>19</v>
      </c>
      <c r="I40" s="22">
        <f>I41+I43+I45+I46</f>
        <v>44813.2</v>
      </c>
      <c r="J40" s="4">
        <f>J41+J43+J45+J46</f>
        <v>99813.2</v>
      </c>
      <c r="K40" s="4">
        <f>K41+K43+K45+K46</f>
        <v>71928.600000000006</v>
      </c>
      <c r="L40" s="4">
        <f>L41+L43+L45+L46</f>
        <v>14314.2</v>
      </c>
      <c r="M40" s="4">
        <f>M41+M43+M45+M46</f>
        <v>19712.5</v>
      </c>
      <c r="N40" s="21">
        <f t="shared" si="1"/>
        <v>43.988155275677705</v>
      </c>
      <c r="O40" s="21">
        <f t="shared" si="2"/>
        <v>19.749391864001957</v>
      </c>
      <c r="P40" s="21">
        <f t="shared" si="3"/>
        <v>19.900568063329469</v>
      </c>
    </row>
    <row r="41" spans="3:16" s="11" customFormat="1">
      <c r="C41" s="192"/>
      <c r="D41" s="194"/>
      <c r="E41" s="194"/>
      <c r="F41" s="196"/>
      <c r="G41" s="196"/>
      <c r="H41" s="85" t="s">
        <v>20</v>
      </c>
      <c r="I41" s="22">
        <f>I1153</f>
        <v>38713.199999999997</v>
      </c>
      <c r="J41" s="4">
        <f>J1153</f>
        <v>73713.2</v>
      </c>
      <c r="K41" s="4">
        <f>K1153</f>
        <v>71928.600000000006</v>
      </c>
      <c r="L41" s="4">
        <f>L1153</f>
        <v>14314.2</v>
      </c>
      <c r="M41" s="4">
        <f>M1153</f>
        <v>14314.2</v>
      </c>
      <c r="N41" s="21">
        <f t="shared" si="1"/>
        <v>36.974985276339858</v>
      </c>
      <c r="O41" s="21">
        <f t="shared" si="2"/>
        <v>19.418774385049083</v>
      </c>
      <c r="P41" s="21">
        <f t="shared" si="3"/>
        <v>19.900568063329469</v>
      </c>
    </row>
    <row r="42" spans="3:16" s="11" customFormat="1" ht="30">
      <c r="C42" s="192"/>
      <c r="D42" s="194"/>
      <c r="E42" s="194"/>
      <c r="F42" s="196"/>
      <c r="G42" s="196"/>
      <c r="H42" s="86" t="s">
        <v>999</v>
      </c>
      <c r="I42" s="22"/>
      <c r="J42" s="4"/>
      <c r="K42" s="4"/>
      <c r="L42" s="4"/>
      <c r="M42" s="4"/>
      <c r="N42" s="21"/>
      <c r="O42" s="21"/>
      <c r="P42" s="21"/>
    </row>
    <row r="43" spans="3:16" s="11" customFormat="1">
      <c r="C43" s="192"/>
      <c r="D43" s="194"/>
      <c r="E43" s="194"/>
      <c r="F43" s="196"/>
      <c r="G43" s="196"/>
      <c r="H43" s="214" t="s">
        <v>21</v>
      </c>
      <c r="I43" s="22">
        <f>I1154</f>
        <v>0</v>
      </c>
      <c r="J43" s="4">
        <f>J1154</f>
        <v>20000</v>
      </c>
      <c r="K43" s="4">
        <f>K1154</f>
        <v>0</v>
      </c>
      <c r="L43" s="4">
        <f>L1154</f>
        <v>0</v>
      </c>
      <c r="M43" s="4">
        <f>M1154</f>
        <v>0</v>
      </c>
      <c r="N43" s="21"/>
      <c r="O43" s="21"/>
      <c r="P43" s="21"/>
    </row>
    <row r="44" spans="3:16" s="11" customFormat="1" ht="30">
      <c r="C44" s="192"/>
      <c r="D44" s="194"/>
      <c r="E44" s="194"/>
      <c r="F44" s="196"/>
      <c r="G44" s="196"/>
      <c r="H44" s="87" t="s">
        <v>1000</v>
      </c>
      <c r="I44" s="22"/>
      <c r="J44" s="4"/>
      <c r="K44" s="4"/>
      <c r="L44" s="4"/>
      <c r="M44" s="4"/>
      <c r="N44" s="21"/>
      <c r="O44" s="21"/>
      <c r="P44" s="21"/>
    </row>
    <row r="45" spans="3:16" s="11" customFormat="1">
      <c r="C45" s="192"/>
      <c r="D45" s="194"/>
      <c r="E45" s="194"/>
      <c r="F45" s="196"/>
      <c r="G45" s="196"/>
      <c r="H45" s="85" t="s">
        <v>22</v>
      </c>
      <c r="I45" s="22">
        <f>I1155</f>
        <v>0</v>
      </c>
      <c r="J45" s="4">
        <f>J1155</f>
        <v>0</v>
      </c>
      <c r="K45" s="4">
        <f>K1155</f>
        <v>0</v>
      </c>
      <c r="L45" s="4">
        <f>L1155</f>
        <v>0</v>
      </c>
      <c r="M45" s="4">
        <f>M1155</f>
        <v>0</v>
      </c>
      <c r="N45" s="21"/>
      <c r="O45" s="21"/>
      <c r="P45" s="21"/>
    </row>
    <row r="46" spans="3:16" s="11" customFormat="1">
      <c r="C46" s="191"/>
      <c r="D46" s="195"/>
      <c r="E46" s="195"/>
      <c r="F46" s="196"/>
      <c r="G46" s="196"/>
      <c r="H46" s="85" t="s">
        <v>23</v>
      </c>
      <c r="I46" s="22">
        <f t="shared" ref="I46:M46" si="27">I1156</f>
        <v>6100</v>
      </c>
      <c r="J46" s="4">
        <f t="shared" ref="J46:K46" si="28">J1156</f>
        <v>6100</v>
      </c>
      <c r="K46" s="4">
        <f t="shared" si="28"/>
        <v>0</v>
      </c>
      <c r="L46" s="4">
        <f t="shared" si="27"/>
        <v>0</v>
      </c>
      <c r="M46" s="4">
        <f t="shared" si="27"/>
        <v>5398.3</v>
      </c>
      <c r="N46" s="21">
        <f t="shared" si="1"/>
        <v>88.496721311475412</v>
      </c>
      <c r="O46" s="21">
        <f t="shared" si="2"/>
        <v>88.496721311475412</v>
      </c>
      <c r="P46" s="21" t="e">
        <f t="shared" si="3"/>
        <v>#DIV/0!</v>
      </c>
    </row>
    <row r="47" spans="3:16" s="11" customFormat="1">
      <c r="C47" s="197" t="s">
        <v>29</v>
      </c>
      <c r="D47" s="198" t="s">
        <v>30</v>
      </c>
      <c r="E47" s="193" t="s">
        <v>25</v>
      </c>
      <c r="F47" s="196">
        <v>2021</v>
      </c>
      <c r="G47" s="196">
        <v>2023</v>
      </c>
      <c r="H47" s="85" t="s">
        <v>19</v>
      </c>
      <c r="I47" s="22">
        <f>I48+I49+I50+I51</f>
        <v>316156.69999999995</v>
      </c>
      <c r="J47" s="22">
        <f>J48+J49+J50+J51</f>
        <v>229542</v>
      </c>
      <c r="K47" s="22">
        <f>K48+K49+K50+K51</f>
        <v>226550.1</v>
      </c>
      <c r="L47" s="22">
        <f>L48+L49+L50+L51</f>
        <v>99628.2</v>
      </c>
      <c r="M47" s="22">
        <f>M48+M49+M50+M51</f>
        <v>114644</v>
      </c>
      <c r="N47" s="21">
        <f t="shared" si="1"/>
        <v>36.261765131025221</v>
      </c>
      <c r="O47" s="21">
        <f t="shared" si="2"/>
        <v>49.944672434674267</v>
      </c>
      <c r="P47" s="21">
        <f t="shared" si="3"/>
        <v>43.976233071625217</v>
      </c>
    </row>
    <row r="48" spans="3:16" s="11" customFormat="1">
      <c r="C48" s="197"/>
      <c r="D48" s="199"/>
      <c r="E48" s="194"/>
      <c r="F48" s="196"/>
      <c r="G48" s="196"/>
      <c r="H48" s="85" t="s">
        <v>20</v>
      </c>
      <c r="I48" s="22">
        <f>SUM(I53,I58,I72,I106,I253)</f>
        <v>198711.3</v>
      </c>
      <c r="J48" s="4">
        <f>SUM(J53,J58,J72,J106,J253)</f>
        <v>209785</v>
      </c>
      <c r="K48" s="4">
        <f>SUM(K53,K58,K72,K106,K253)</f>
        <v>206793.1</v>
      </c>
      <c r="L48" s="4">
        <f>SUM(L53,L58,L72,L106,L253)</f>
        <v>99628.2</v>
      </c>
      <c r="M48" s="4">
        <f>SUM(M53,M58,M72,M106,M253)</f>
        <v>97453.3</v>
      </c>
      <c r="N48" s="21">
        <f t="shared" si="1"/>
        <v>49.042656356231376</v>
      </c>
      <c r="O48" s="21">
        <f t="shared" si="2"/>
        <v>46.453893271682915</v>
      </c>
      <c r="P48" s="21">
        <f t="shared" si="3"/>
        <v>48.177719662793386</v>
      </c>
    </row>
    <row r="49" spans="3:16" s="11" customFormat="1">
      <c r="C49" s="197"/>
      <c r="D49" s="199"/>
      <c r="E49" s="194"/>
      <c r="F49" s="196"/>
      <c r="G49" s="196"/>
      <c r="H49" s="85" t="s">
        <v>21</v>
      </c>
      <c r="I49" s="22">
        <f t="shared" ref="I49:M49" si="29">I54</f>
        <v>0</v>
      </c>
      <c r="J49" s="4">
        <f t="shared" si="29"/>
        <v>0</v>
      </c>
      <c r="K49" s="4">
        <f t="shared" si="29"/>
        <v>0</v>
      </c>
      <c r="L49" s="4">
        <f t="shared" si="29"/>
        <v>0</v>
      </c>
      <c r="M49" s="4">
        <f t="shared" si="29"/>
        <v>0</v>
      </c>
      <c r="N49" s="21"/>
      <c r="O49" s="21"/>
      <c r="P49" s="21"/>
    </row>
    <row r="50" spans="3:16" s="11" customFormat="1">
      <c r="C50" s="197"/>
      <c r="D50" s="199"/>
      <c r="E50" s="194"/>
      <c r="F50" s="196"/>
      <c r="G50" s="196"/>
      <c r="H50" s="85" t="s">
        <v>31</v>
      </c>
      <c r="I50" s="22">
        <f>I55</f>
        <v>97688.4</v>
      </c>
      <c r="J50" s="4">
        <f>J55</f>
        <v>0</v>
      </c>
      <c r="K50" s="4">
        <f>K55</f>
        <v>0</v>
      </c>
      <c r="L50" s="4">
        <f>L55</f>
        <v>0</v>
      </c>
      <c r="M50" s="4">
        <f>M55</f>
        <v>16808.7</v>
      </c>
      <c r="N50" s="21">
        <f t="shared" si="1"/>
        <v>17.206444163278345</v>
      </c>
      <c r="O50" s="21" t="e">
        <f t="shared" si="2"/>
        <v>#DIV/0!</v>
      </c>
      <c r="P50" s="21" t="e">
        <f t="shared" si="3"/>
        <v>#DIV/0!</v>
      </c>
    </row>
    <row r="51" spans="3:16" s="11" customFormat="1">
      <c r="C51" s="197"/>
      <c r="D51" s="200"/>
      <c r="E51" s="195"/>
      <c r="F51" s="196"/>
      <c r="G51" s="196"/>
      <c r="H51" s="85" t="s">
        <v>23</v>
      </c>
      <c r="I51" s="22">
        <f>I56</f>
        <v>19757</v>
      </c>
      <c r="J51" s="4">
        <f>J56</f>
        <v>19757</v>
      </c>
      <c r="K51" s="4">
        <f>K56</f>
        <v>19757</v>
      </c>
      <c r="L51" s="4">
        <f>L56</f>
        <v>0</v>
      </c>
      <c r="M51" s="4">
        <f>M56</f>
        <v>382</v>
      </c>
      <c r="N51" s="21">
        <f t="shared" si="1"/>
        <v>1.9334919269119806</v>
      </c>
      <c r="O51" s="21">
        <f t="shared" si="2"/>
        <v>1.9334919269119806</v>
      </c>
      <c r="P51" s="21">
        <f t="shared" si="3"/>
        <v>0</v>
      </c>
    </row>
    <row r="52" spans="3:16">
      <c r="C52" s="175" t="s">
        <v>32</v>
      </c>
      <c r="D52" s="176" t="s">
        <v>33</v>
      </c>
      <c r="E52" s="129" t="s">
        <v>34</v>
      </c>
      <c r="F52" s="116">
        <v>2021</v>
      </c>
      <c r="G52" s="116">
        <v>2023</v>
      </c>
      <c r="H52" s="85" t="s">
        <v>19</v>
      </c>
      <c r="I52" s="22">
        <f>I53+I55+I56</f>
        <v>309506.69999999995</v>
      </c>
      <c r="J52" s="4">
        <f>J53+J55+J56</f>
        <v>222892</v>
      </c>
      <c r="K52" s="4">
        <f>K53+K55+K56</f>
        <v>220192.1</v>
      </c>
      <c r="L52" s="4">
        <f>L53+L55+L56</f>
        <v>97453.3</v>
      </c>
      <c r="M52" s="4">
        <f>M53+M55+M56</f>
        <v>114644</v>
      </c>
      <c r="N52" s="21">
        <f t="shared" si="1"/>
        <v>37.040878275009888</v>
      </c>
      <c r="O52" s="21">
        <f t="shared" si="2"/>
        <v>51.434775586382642</v>
      </c>
      <c r="P52" s="21">
        <f t="shared" si="3"/>
        <v>44.258308994736865</v>
      </c>
    </row>
    <row r="53" spans="3:16">
      <c r="C53" s="175"/>
      <c r="D53" s="176"/>
      <c r="E53" s="129"/>
      <c r="F53" s="117"/>
      <c r="G53" s="117"/>
      <c r="H53" s="85" t="s">
        <v>20</v>
      </c>
      <c r="I53" s="22">
        <v>192061.3</v>
      </c>
      <c r="J53" s="4">
        <v>203135</v>
      </c>
      <c r="K53" s="4">
        <v>200435.1</v>
      </c>
      <c r="L53" s="4">
        <v>97453.3</v>
      </c>
      <c r="M53" s="4">
        <v>97453.3</v>
      </c>
      <c r="N53" s="21">
        <f t="shared" si="1"/>
        <v>50.740727049124423</v>
      </c>
      <c r="O53" s="21">
        <f t="shared" si="2"/>
        <v>47.97464740197406</v>
      </c>
      <c r="P53" s="21">
        <f t="shared" si="3"/>
        <v>48.620875285815707</v>
      </c>
    </row>
    <row r="54" spans="3:16">
      <c r="C54" s="175"/>
      <c r="D54" s="176"/>
      <c r="E54" s="129"/>
      <c r="F54" s="117"/>
      <c r="G54" s="117"/>
      <c r="H54" s="85" t="s">
        <v>21</v>
      </c>
      <c r="I54" s="22">
        <v>0</v>
      </c>
      <c r="J54" s="4">
        <v>0</v>
      </c>
      <c r="K54" s="4">
        <v>0</v>
      </c>
      <c r="L54" s="4"/>
      <c r="M54" s="4"/>
      <c r="N54" s="21"/>
      <c r="O54" s="21"/>
      <c r="P54" s="21"/>
    </row>
    <row r="55" spans="3:16" ht="15.75" thickBot="1">
      <c r="C55" s="175"/>
      <c r="D55" s="176"/>
      <c r="E55" s="129"/>
      <c r="F55" s="117"/>
      <c r="G55" s="117"/>
      <c r="H55" s="85" t="s">
        <v>31</v>
      </c>
      <c r="I55" s="22">
        <v>97688.4</v>
      </c>
      <c r="J55" s="4"/>
      <c r="K55" s="4"/>
      <c r="L55" s="4"/>
      <c r="M55" s="216">
        <v>16808.7</v>
      </c>
      <c r="N55" s="21">
        <f t="shared" si="1"/>
        <v>17.206444163278345</v>
      </c>
      <c r="O55" s="21" t="e">
        <f t="shared" si="2"/>
        <v>#DIV/0!</v>
      </c>
      <c r="P55" s="21" t="e">
        <f t="shared" si="3"/>
        <v>#DIV/0!</v>
      </c>
    </row>
    <row r="56" spans="3:16" ht="15.75" thickBot="1">
      <c r="C56" s="175"/>
      <c r="D56" s="176"/>
      <c r="E56" s="129"/>
      <c r="F56" s="118"/>
      <c r="G56" s="118"/>
      <c r="H56" s="85" t="s">
        <v>35</v>
      </c>
      <c r="I56" s="22">
        <v>19757</v>
      </c>
      <c r="J56" s="4">
        <v>19757</v>
      </c>
      <c r="K56" s="4">
        <v>19757</v>
      </c>
      <c r="L56" s="4"/>
      <c r="M56" s="216">
        <v>382</v>
      </c>
      <c r="N56" s="21">
        <f t="shared" si="1"/>
        <v>1.9334919269119806</v>
      </c>
      <c r="O56" s="21">
        <f t="shared" si="2"/>
        <v>1.9334919269119806</v>
      </c>
      <c r="P56" s="21">
        <f t="shared" si="3"/>
        <v>0</v>
      </c>
    </row>
    <row r="57" spans="3:16">
      <c r="C57" s="175" t="s">
        <v>36</v>
      </c>
      <c r="D57" s="156" t="s">
        <v>37</v>
      </c>
      <c r="E57" s="138" t="s">
        <v>38</v>
      </c>
      <c r="F57" s="116">
        <v>2021</v>
      </c>
      <c r="G57" s="116">
        <v>2023</v>
      </c>
      <c r="H57" s="86" t="s">
        <v>19</v>
      </c>
      <c r="I57" s="23">
        <f>I58+I59+I60+I61</f>
        <v>250</v>
      </c>
      <c r="J57" s="24">
        <f>J58+J59+J60+J61</f>
        <v>250</v>
      </c>
      <c r="K57" s="24">
        <f>K58+K59+K60+K61</f>
        <v>225</v>
      </c>
      <c r="L57" s="4">
        <f>L58+L59+L60+L61</f>
        <v>0</v>
      </c>
      <c r="M57" s="4">
        <f>M58+M59+M60+M61</f>
        <v>0</v>
      </c>
      <c r="N57" s="21">
        <f t="shared" si="1"/>
        <v>0</v>
      </c>
      <c r="O57" s="21">
        <f t="shared" si="2"/>
        <v>0</v>
      </c>
      <c r="P57" s="21">
        <f t="shared" si="3"/>
        <v>0</v>
      </c>
    </row>
    <row r="58" spans="3:16">
      <c r="C58" s="175"/>
      <c r="D58" s="156"/>
      <c r="E58" s="138"/>
      <c r="F58" s="117"/>
      <c r="G58" s="117"/>
      <c r="H58" s="86" t="s">
        <v>20</v>
      </c>
      <c r="I58" s="23">
        <f>I63+I68</f>
        <v>250</v>
      </c>
      <c r="J58" s="24">
        <f>J63+J68</f>
        <v>250</v>
      </c>
      <c r="K58" s="24">
        <f>K63+K68</f>
        <v>225</v>
      </c>
      <c r="L58" s="4">
        <v>0</v>
      </c>
      <c r="M58" s="4">
        <v>0</v>
      </c>
      <c r="N58" s="21">
        <f t="shared" si="1"/>
        <v>0</v>
      </c>
      <c r="O58" s="21">
        <f t="shared" si="2"/>
        <v>0</v>
      </c>
      <c r="P58" s="21">
        <f t="shared" si="3"/>
        <v>0</v>
      </c>
    </row>
    <row r="59" spans="3:16" ht="16.5" customHeight="1">
      <c r="C59" s="175"/>
      <c r="D59" s="156"/>
      <c r="E59" s="138"/>
      <c r="F59" s="117"/>
      <c r="G59" s="117"/>
      <c r="H59" s="86" t="s">
        <v>21</v>
      </c>
      <c r="I59" s="23">
        <f>I64+I69</f>
        <v>0</v>
      </c>
      <c r="J59" s="24">
        <f>J64+J69</f>
        <v>0</v>
      </c>
      <c r="K59" s="24">
        <f>K64+K69</f>
        <v>0</v>
      </c>
      <c r="L59" s="4"/>
      <c r="M59" s="4"/>
      <c r="N59" s="21"/>
      <c r="O59" s="21"/>
      <c r="P59" s="21"/>
    </row>
    <row r="60" spans="3:16" ht="18" customHeight="1">
      <c r="C60" s="175"/>
      <c r="D60" s="156"/>
      <c r="E60" s="138"/>
      <c r="F60" s="117"/>
      <c r="G60" s="117"/>
      <c r="H60" s="86" t="s">
        <v>31</v>
      </c>
      <c r="I60" s="23">
        <f>I65+I70</f>
        <v>0</v>
      </c>
      <c r="J60" s="24">
        <f>J65+J70</f>
        <v>0</v>
      </c>
      <c r="K60" s="24">
        <f>K65+K70</f>
        <v>0</v>
      </c>
      <c r="L60" s="4"/>
      <c r="M60" s="4"/>
      <c r="N60" s="21"/>
      <c r="O60" s="21"/>
      <c r="P60" s="21"/>
    </row>
    <row r="61" spans="3:16" ht="15.75" customHeight="1">
      <c r="C61" s="175"/>
      <c r="D61" s="156"/>
      <c r="E61" s="138"/>
      <c r="F61" s="118"/>
      <c r="G61" s="118"/>
      <c r="H61" s="86" t="s">
        <v>35</v>
      </c>
      <c r="I61" s="23">
        <f>I66+I71</f>
        <v>0</v>
      </c>
      <c r="J61" s="24">
        <f>J66+J71</f>
        <v>0</v>
      </c>
      <c r="K61" s="24">
        <f>K66+K71</f>
        <v>0</v>
      </c>
      <c r="L61" s="4"/>
      <c r="M61" s="4"/>
      <c r="N61" s="21"/>
      <c r="O61" s="21"/>
      <c r="P61" s="21"/>
    </row>
    <row r="62" spans="3:16" ht="15.75" customHeight="1">
      <c r="C62" s="175" t="s">
        <v>39</v>
      </c>
      <c r="D62" s="156" t="s">
        <v>40</v>
      </c>
      <c r="E62" s="138" t="s">
        <v>41</v>
      </c>
      <c r="F62" s="116">
        <v>2021</v>
      </c>
      <c r="G62" s="116">
        <v>2023</v>
      </c>
      <c r="H62" s="86" t="s">
        <v>19</v>
      </c>
      <c r="I62" s="23">
        <f>I63+I64+I65+I66</f>
        <v>250</v>
      </c>
      <c r="J62" s="24">
        <f>J63+J64+J65+J66</f>
        <v>250</v>
      </c>
      <c r="K62" s="24">
        <f>K63+K64+K65+K66</f>
        <v>225</v>
      </c>
      <c r="L62" s="4">
        <f t="shared" ref="L62:M62" si="30">L63</f>
        <v>0</v>
      </c>
      <c r="M62" s="4">
        <f t="shared" si="30"/>
        <v>0</v>
      </c>
      <c r="N62" s="21">
        <f t="shared" si="1"/>
        <v>0</v>
      </c>
      <c r="O62" s="21">
        <f t="shared" si="2"/>
        <v>0</v>
      </c>
      <c r="P62" s="21">
        <f t="shared" si="3"/>
        <v>0</v>
      </c>
    </row>
    <row r="63" spans="3:16">
      <c r="C63" s="175"/>
      <c r="D63" s="156"/>
      <c r="E63" s="138"/>
      <c r="F63" s="117"/>
      <c r="G63" s="117"/>
      <c r="H63" s="86" t="s">
        <v>20</v>
      </c>
      <c r="I63" s="23">
        <v>250</v>
      </c>
      <c r="J63" s="24">
        <v>250</v>
      </c>
      <c r="K63" s="24">
        <v>225</v>
      </c>
      <c r="L63" s="4"/>
      <c r="M63" s="4"/>
      <c r="N63" s="21">
        <f t="shared" si="1"/>
        <v>0</v>
      </c>
      <c r="O63" s="21">
        <f t="shared" si="2"/>
        <v>0</v>
      </c>
      <c r="P63" s="21">
        <f t="shared" si="3"/>
        <v>0</v>
      </c>
    </row>
    <row r="64" spans="3:16" ht="15" customHeight="1">
      <c r="C64" s="175"/>
      <c r="D64" s="156"/>
      <c r="E64" s="138"/>
      <c r="F64" s="117"/>
      <c r="G64" s="117"/>
      <c r="H64" s="86" t="s">
        <v>21</v>
      </c>
      <c r="I64" s="23">
        <v>0</v>
      </c>
      <c r="J64" s="24">
        <v>0</v>
      </c>
      <c r="K64" s="24">
        <v>0</v>
      </c>
      <c r="L64" s="4"/>
      <c r="M64" s="4"/>
      <c r="N64" s="21"/>
      <c r="O64" s="21"/>
      <c r="P64" s="21"/>
    </row>
    <row r="65" spans="3:16" ht="15.75" customHeight="1">
      <c r="C65" s="175"/>
      <c r="D65" s="156"/>
      <c r="E65" s="138"/>
      <c r="F65" s="117"/>
      <c r="G65" s="117"/>
      <c r="H65" s="86" t="s">
        <v>31</v>
      </c>
      <c r="I65" s="23">
        <v>0</v>
      </c>
      <c r="J65" s="24">
        <v>0</v>
      </c>
      <c r="K65" s="24">
        <v>0</v>
      </c>
      <c r="L65" s="4"/>
      <c r="M65" s="4"/>
      <c r="N65" s="21"/>
      <c r="O65" s="21"/>
      <c r="P65" s="21"/>
    </row>
    <row r="66" spans="3:16" ht="16.5" customHeight="1">
      <c r="C66" s="175"/>
      <c r="D66" s="156"/>
      <c r="E66" s="138"/>
      <c r="F66" s="118"/>
      <c r="G66" s="118"/>
      <c r="H66" s="86" t="s">
        <v>35</v>
      </c>
      <c r="I66" s="23">
        <v>0</v>
      </c>
      <c r="J66" s="24">
        <v>0</v>
      </c>
      <c r="K66" s="24">
        <v>0</v>
      </c>
      <c r="L66" s="4"/>
      <c r="M66" s="4"/>
      <c r="N66" s="21"/>
      <c r="O66" s="21"/>
      <c r="P66" s="21"/>
    </row>
    <row r="67" spans="3:16" s="6" customFormat="1" ht="20.25" hidden="1" customHeight="1">
      <c r="C67" s="213" t="s">
        <v>42</v>
      </c>
      <c r="D67" s="156" t="s">
        <v>43</v>
      </c>
      <c r="E67" s="138" t="s">
        <v>44</v>
      </c>
      <c r="F67" s="138">
        <v>2023</v>
      </c>
      <c r="G67" s="138">
        <v>2023</v>
      </c>
      <c r="H67" s="86" t="s">
        <v>19</v>
      </c>
      <c r="I67" s="23">
        <f>I68+I69+I70+I71</f>
        <v>0</v>
      </c>
      <c r="J67" s="24">
        <f>J68+J69+J70+J71</f>
        <v>0</v>
      </c>
      <c r="K67" s="24">
        <f>K68+K69+K70+K71</f>
        <v>0</v>
      </c>
      <c r="L67" s="4">
        <f>L68+L69+L70+L71</f>
        <v>0</v>
      </c>
      <c r="M67" s="4">
        <f>M68+M69+M70+M71</f>
        <v>0</v>
      </c>
      <c r="N67" s="21"/>
      <c r="O67" s="21"/>
      <c r="P67" s="21"/>
    </row>
    <row r="68" spans="3:16" s="6" customFormat="1" hidden="1">
      <c r="C68" s="213"/>
      <c r="D68" s="156"/>
      <c r="E68" s="138"/>
      <c r="F68" s="138"/>
      <c r="G68" s="138"/>
      <c r="H68" s="86" t="s">
        <v>20</v>
      </c>
      <c r="I68" s="23">
        <v>0</v>
      </c>
      <c r="J68" s="24">
        <v>0</v>
      </c>
      <c r="K68" s="24">
        <v>0</v>
      </c>
      <c r="L68" s="4"/>
      <c r="M68" s="4"/>
      <c r="N68" s="21"/>
      <c r="O68" s="21"/>
      <c r="P68" s="21"/>
    </row>
    <row r="69" spans="3:16" s="6" customFormat="1" ht="15" hidden="1" customHeight="1">
      <c r="C69" s="213"/>
      <c r="D69" s="156"/>
      <c r="E69" s="138"/>
      <c r="F69" s="138"/>
      <c r="G69" s="138"/>
      <c r="H69" s="86" t="s">
        <v>21</v>
      </c>
      <c r="I69" s="23">
        <v>0</v>
      </c>
      <c r="J69" s="24">
        <v>0</v>
      </c>
      <c r="K69" s="24">
        <v>0</v>
      </c>
      <c r="L69" s="4"/>
      <c r="M69" s="4"/>
      <c r="N69" s="21"/>
      <c r="O69" s="21"/>
      <c r="P69" s="21"/>
    </row>
    <row r="70" spans="3:16" s="6" customFormat="1" ht="15.75" hidden="1" customHeight="1">
      <c r="C70" s="213"/>
      <c r="D70" s="156"/>
      <c r="E70" s="138"/>
      <c r="F70" s="138"/>
      <c r="G70" s="138"/>
      <c r="H70" s="86" t="s">
        <v>31</v>
      </c>
      <c r="I70" s="23">
        <v>0</v>
      </c>
      <c r="J70" s="24">
        <v>0</v>
      </c>
      <c r="K70" s="24">
        <v>0</v>
      </c>
      <c r="L70" s="4"/>
      <c r="M70" s="4"/>
      <c r="N70" s="21"/>
      <c r="O70" s="21"/>
      <c r="P70" s="21"/>
    </row>
    <row r="71" spans="3:16" s="6" customFormat="1" ht="15.75" hidden="1" customHeight="1">
      <c r="C71" s="213"/>
      <c r="D71" s="156"/>
      <c r="E71" s="138"/>
      <c r="F71" s="138"/>
      <c r="G71" s="138"/>
      <c r="H71" s="86" t="s">
        <v>35</v>
      </c>
      <c r="I71" s="23">
        <v>0</v>
      </c>
      <c r="J71" s="24">
        <v>0</v>
      </c>
      <c r="K71" s="24">
        <v>0</v>
      </c>
      <c r="L71" s="4"/>
      <c r="M71" s="4"/>
      <c r="N71" s="21"/>
      <c r="O71" s="21"/>
      <c r="P71" s="21"/>
    </row>
    <row r="72" spans="3:16" ht="15" customHeight="1">
      <c r="C72" s="126" t="s">
        <v>45</v>
      </c>
      <c r="D72" s="163" t="s">
        <v>46</v>
      </c>
      <c r="E72" s="116" t="s">
        <v>47</v>
      </c>
      <c r="F72" s="116">
        <v>2021</v>
      </c>
      <c r="G72" s="116">
        <v>2023</v>
      </c>
      <c r="H72" s="85" t="s">
        <v>19</v>
      </c>
      <c r="I72" s="22">
        <f>I73+I74+I75+I76</f>
        <v>400</v>
      </c>
      <c r="J72" s="4">
        <f>J73+J74+J75+J76</f>
        <v>400</v>
      </c>
      <c r="K72" s="4">
        <f>K73+K74+K75+K76</f>
        <v>360</v>
      </c>
      <c r="L72" s="4">
        <f>L73+L74+L75+L76</f>
        <v>45</v>
      </c>
      <c r="M72" s="4">
        <f>M73+M74+M75+M76</f>
        <v>0</v>
      </c>
      <c r="N72" s="21">
        <f t="shared" si="1"/>
        <v>0</v>
      </c>
      <c r="O72" s="21">
        <f t="shared" si="2"/>
        <v>0</v>
      </c>
      <c r="P72" s="21">
        <f t="shared" si="3"/>
        <v>12.5</v>
      </c>
    </row>
    <row r="73" spans="3:16">
      <c r="C73" s="127"/>
      <c r="D73" s="164"/>
      <c r="E73" s="117"/>
      <c r="F73" s="117"/>
      <c r="G73" s="117"/>
      <c r="H73" s="85" t="s">
        <v>20</v>
      </c>
      <c r="I73" s="22">
        <f>I78+I85+I92+I99</f>
        <v>400</v>
      </c>
      <c r="J73" s="4">
        <f>J78+J85+J92+J99</f>
        <v>400</v>
      </c>
      <c r="K73" s="4">
        <f>K78+K85+K92+K99</f>
        <v>360</v>
      </c>
      <c r="L73" s="4">
        <v>45</v>
      </c>
      <c r="M73" s="4">
        <f>M78+M85+M92+M99</f>
        <v>0</v>
      </c>
      <c r="N73" s="21">
        <f t="shared" si="1"/>
        <v>0</v>
      </c>
      <c r="O73" s="21">
        <f t="shared" si="2"/>
        <v>0</v>
      </c>
      <c r="P73" s="21">
        <f t="shared" si="3"/>
        <v>12.5</v>
      </c>
    </row>
    <row r="74" spans="3:16" ht="15.75" customHeight="1">
      <c r="C74" s="217"/>
      <c r="D74" s="218"/>
      <c r="E74" s="219"/>
      <c r="F74" s="219"/>
      <c r="G74" s="219"/>
      <c r="H74" s="85" t="s">
        <v>21</v>
      </c>
      <c r="I74" s="22">
        <f>I80+I87+I94+I101</f>
        <v>0</v>
      </c>
      <c r="J74" s="4">
        <f>J80+J87+J94+J101</f>
        <v>0</v>
      </c>
      <c r="K74" s="4">
        <f>K80+K87+K94+K101</f>
        <v>0</v>
      </c>
      <c r="L74" s="4"/>
      <c r="M74" s="4"/>
      <c r="N74" s="21"/>
      <c r="O74" s="21"/>
      <c r="P74" s="21"/>
    </row>
    <row r="75" spans="3:16">
      <c r="C75" s="217"/>
      <c r="D75" s="218"/>
      <c r="E75" s="219"/>
      <c r="F75" s="219"/>
      <c r="G75" s="219"/>
      <c r="H75" s="85" t="s">
        <v>31</v>
      </c>
      <c r="I75" s="22">
        <f>I82+I89+I96+I103</f>
        <v>0</v>
      </c>
      <c r="J75" s="4">
        <f>J82+J89+J96+J103</f>
        <v>0</v>
      </c>
      <c r="K75" s="4">
        <f>K82+K89+K96+K103</f>
        <v>0</v>
      </c>
      <c r="L75" s="4"/>
      <c r="M75" s="4"/>
      <c r="N75" s="21"/>
      <c r="O75" s="21"/>
      <c r="P75" s="21"/>
    </row>
    <row r="76" spans="3:16">
      <c r="C76" s="128"/>
      <c r="D76" s="165"/>
      <c r="E76" s="118"/>
      <c r="F76" s="118"/>
      <c r="G76" s="118"/>
      <c r="H76" s="85" t="s">
        <v>35</v>
      </c>
      <c r="I76" s="22">
        <f>I83+I90+I97+I104</f>
        <v>0</v>
      </c>
      <c r="J76" s="4">
        <f>J83+J90+J97+J104</f>
        <v>0</v>
      </c>
      <c r="K76" s="4">
        <f>K83+K90+K97+K104</f>
        <v>0</v>
      </c>
      <c r="L76" s="4"/>
      <c r="M76" s="4"/>
      <c r="N76" s="21"/>
      <c r="O76" s="21"/>
      <c r="P76" s="21"/>
    </row>
    <row r="77" spans="3:16">
      <c r="C77" s="175" t="s">
        <v>48</v>
      </c>
      <c r="D77" s="176" t="s">
        <v>49</v>
      </c>
      <c r="E77" s="129" t="s">
        <v>50</v>
      </c>
      <c r="F77" s="116">
        <v>2021</v>
      </c>
      <c r="G77" s="116">
        <v>2023</v>
      </c>
      <c r="H77" s="85" t="s">
        <v>19</v>
      </c>
      <c r="I77" s="22">
        <f>I78+I80+I82+I83</f>
        <v>100</v>
      </c>
      <c r="J77" s="4">
        <f>J78+J80+J82+J83</f>
        <v>100</v>
      </c>
      <c r="K77" s="4">
        <f>K78+K80+K82+K83</f>
        <v>100</v>
      </c>
      <c r="L77" s="4">
        <f>L78+L80+L82+L83</f>
        <v>0</v>
      </c>
      <c r="M77" s="4">
        <f>M78+M80+M82+M83</f>
        <v>0</v>
      </c>
      <c r="N77" s="21">
        <f t="shared" si="1"/>
        <v>0</v>
      </c>
      <c r="O77" s="21">
        <f t="shared" si="2"/>
        <v>0</v>
      </c>
      <c r="P77" s="21">
        <f t="shared" si="3"/>
        <v>0</v>
      </c>
    </row>
    <row r="78" spans="3:16">
      <c r="C78" s="175"/>
      <c r="D78" s="176"/>
      <c r="E78" s="129"/>
      <c r="F78" s="117"/>
      <c r="G78" s="117"/>
      <c r="H78" s="85" t="s">
        <v>20</v>
      </c>
      <c r="I78" s="22">
        <v>100</v>
      </c>
      <c r="J78" s="4">
        <v>100</v>
      </c>
      <c r="K78" s="4">
        <v>100</v>
      </c>
      <c r="L78" s="4"/>
      <c r="M78" s="4"/>
      <c r="N78" s="21">
        <f t="shared" si="1"/>
        <v>0</v>
      </c>
      <c r="O78" s="21">
        <f t="shared" si="2"/>
        <v>0</v>
      </c>
      <c r="P78" s="21">
        <f t="shared" si="3"/>
        <v>0</v>
      </c>
    </row>
    <row r="79" spans="3:16">
      <c r="C79" s="175"/>
      <c r="D79" s="176"/>
      <c r="E79" s="129"/>
      <c r="F79" s="117"/>
      <c r="G79" s="117"/>
      <c r="H79" s="85"/>
      <c r="I79" s="22"/>
      <c r="J79" s="4"/>
      <c r="K79" s="4"/>
      <c r="L79" s="4"/>
      <c r="M79" s="4"/>
      <c r="N79" s="21"/>
      <c r="O79" s="21"/>
      <c r="P79" s="21"/>
    </row>
    <row r="80" spans="3:16" ht="14.25" customHeight="1">
      <c r="C80" s="220"/>
      <c r="D80" s="221"/>
      <c r="E80" s="222"/>
      <c r="F80" s="219"/>
      <c r="G80" s="219"/>
      <c r="H80" s="85" t="s">
        <v>21</v>
      </c>
      <c r="I80" s="22">
        <v>0</v>
      </c>
      <c r="J80" s="4">
        <v>0</v>
      </c>
      <c r="K80" s="4">
        <v>0</v>
      </c>
      <c r="L80" s="4"/>
      <c r="M80" s="4"/>
      <c r="N80" s="21"/>
      <c r="O80" s="21"/>
      <c r="P80" s="21"/>
    </row>
    <row r="81" spans="3:16" ht="14.25" customHeight="1">
      <c r="C81" s="220"/>
      <c r="D81" s="221"/>
      <c r="E81" s="222"/>
      <c r="F81" s="219"/>
      <c r="G81" s="219"/>
      <c r="H81" s="85"/>
      <c r="I81" s="22"/>
      <c r="J81" s="4"/>
      <c r="K81" s="4"/>
      <c r="L81" s="4"/>
      <c r="M81" s="4"/>
      <c r="N81" s="21"/>
      <c r="O81" s="21"/>
      <c r="P81" s="21"/>
    </row>
    <row r="82" spans="3:16">
      <c r="C82" s="220"/>
      <c r="D82" s="221"/>
      <c r="E82" s="222"/>
      <c r="F82" s="219"/>
      <c r="G82" s="219"/>
      <c r="H82" s="85" t="s">
        <v>31</v>
      </c>
      <c r="I82" s="22">
        <v>0</v>
      </c>
      <c r="J82" s="4">
        <v>0</v>
      </c>
      <c r="K82" s="4">
        <v>0</v>
      </c>
      <c r="L82" s="4"/>
      <c r="M82" s="4"/>
      <c r="N82" s="21"/>
      <c r="O82" s="21"/>
      <c r="P82" s="21"/>
    </row>
    <row r="83" spans="3:16">
      <c r="C83" s="175"/>
      <c r="D83" s="176"/>
      <c r="E83" s="129"/>
      <c r="F83" s="118"/>
      <c r="G83" s="118"/>
      <c r="H83" s="85" t="s">
        <v>35</v>
      </c>
      <c r="I83" s="22">
        <v>0</v>
      </c>
      <c r="J83" s="4">
        <v>0</v>
      </c>
      <c r="K83" s="4">
        <v>0</v>
      </c>
      <c r="L83" s="4"/>
      <c r="M83" s="4"/>
      <c r="N83" s="21"/>
      <c r="O83" s="21"/>
      <c r="P83" s="21"/>
    </row>
    <row r="84" spans="3:16">
      <c r="C84" s="175" t="s">
        <v>51</v>
      </c>
      <c r="D84" s="176" t="s">
        <v>52</v>
      </c>
      <c r="E84" s="129" t="s">
        <v>53</v>
      </c>
      <c r="F84" s="116">
        <v>2021</v>
      </c>
      <c r="G84" s="116">
        <v>2023</v>
      </c>
      <c r="H84" s="85" t="s">
        <v>19</v>
      </c>
      <c r="I84" s="22">
        <f>I85+I87+I89+I90</f>
        <v>150</v>
      </c>
      <c r="J84" s="4">
        <f>J85+J87+J89+J90</f>
        <v>150</v>
      </c>
      <c r="K84" s="4">
        <f>K85+K87+K89+K90</f>
        <v>110</v>
      </c>
      <c r="L84" s="4">
        <f>L85+L87+L89+L90</f>
        <v>0</v>
      </c>
      <c r="M84" s="4">
        <f>M85+M87+M89+M90</f>
        <v>0</v>
      </c>
      <c r="N84" s="21">
        <f t="shared" si="1"/>
        <v>0</v>
      </c>
      <c r="O84" s="21">
        <f t="shared" si="2"/>
        <v>0</v>
      </c>
      <c r="P84" s="21">
        <f t="shared" si="3"/>
        <v>0</v>
      </c>
    </row>
    <row r="85" spans="3:16">
      <c r="C85" s="175"/>
      <c r="D85" s="176"/>
      <c r="E85" s="129"/>
      <c r="F85" s="117"/>
      <c r="G85" s="117"/>
      <c r="H85" s="85" t="s">
        <v>20</v>
      </c>
      <c r="I85" s="22">
        <v>150</v>
      </c>
      <c r="J85" s="4">
        <v>150</v>
      </c>
      <c r="K85" s="4">
        <v>110</v>
      </c>
      <c r="L85" s="4"/>
      <c r="M85" s="4"/>
      <c r="N85" s="21">
        <f t="shared" si="1"/>
        <v>0</v>
      </c>
      <c r="O85" s="21">
        <f t="shared" si="2"/>
        <v>0</v>
      </c>
      <c r="P85" s="21">
        <f t="shared" si="3"/>
        <v>0</v>
      </c>
    </row>
    <row r="86" spans="3:16">
      <c r="C86" s="175"/>
      <c r="D86" s="176"/>
      <c r="E86" s="129"/>
      <c r="F86" s="117"/>
      <c r="G86" s="117"/>
      <c r="H86" s="85"/>
      <c r="I86" s="22"/>
      <c r="J86" s="4"/>
      <c r="K86" s="4"/>
      <c r="L86" s="4"/>
      <c r="M86" s="4"/>
      <c r="N86" s="21"/>
      <c r="O86" s="21"/>
      <c r="P86" s="21"/>
    </row>
    <row r="87" spans="3:16">
      <c r="C87" s="175"/>
      <c r="D87" s="176"/>
      <c r="E87" s="129"/>
      <c r="F87" s="117"/>
      <c r="G87" s="117"/>
      <c r="H87" s="85" t="s">
        <v>21</v>
      </c>
      <c r="I87" s="22">
        <v>0</v>
      </c>
      <c r="J87" s="4">
        <v>0</v>
      </c>
      <c r="K87" s="4">
        <v>0</v>
      </c>
      <c r="L87" s="4"/>
      <c r="M87" s="4"/>
      <c r="N87" s="21"/>
      <c r="O87" s="21"/>
      <c r="P87" s="21"/>
    </row>
    <row r="88" spans="3:16">
      <c r="C88" s="175"/>
      <c r="D88" s="176"/>
      <c r="E88" s="129"/>
      <c r="F88" s="117"/>
      <c r="G88" s="117"/>
      <c r="H88" s="85"/>
      <c r="I88" s="22"/>
      <c r="J88" s="4"/>
      <c r="K88" s="4"/>
      <c r="L88" s="4"/>
      <c r="M88" s="4"/>
      <c r="N88" s="21"/>
      <c r="O88" s="21"/>
      <c r="P88" s="21"/>
    </row>
    <row r="89" spans="3:16">
      <c r="C89" s="175"/>
      <c r="D89" s="176"/>
      <c r="E89" s="129"/>
      <c r="F89" s="117"/>
      <c r="G89" s="117"/>
      <c r="H89" s="85" t="s">
        <v>31</v>
      </c>
      <c r="I89" s="22">
        <v>0</v>
      </c>
      <c r="J89" s="4">
        <v>0</v>
      </c>
      <c r="K89" s="4">
        <v>0</v>
      </c>
      <c r="L89" s="4"/>
      <c r="M89" s="4"/>
      <c r="N89" s="21"/>
      <c r="O89" s="21"/>
      <c r="P89" s="21"/>
    </row>
    <row r="90" spans="3:16">
      <c r="C90" s="175"/>
      <c r="D90" s="176"/>
      <c r="E90" s="129"/>
      <c r="F90" s="118"/>
      <c r="G90" s="118"/>
      <c r="H90" s="85" t="s">
        <v>35</v>
      </c>
      <c r="I90" s="22">
        <v>0</v>
      </c>
      <c r="J90" s="4">
        <v>0</v>
      </c>
      <c r="K90" s="4">
        <v>0</v>
      </c>
      <c r="L90" s="4"/>
      <c r="M90" s="4"/>
      <c r="N90" s="21"/>
      <c r="O90" s="21"/>
      <c r="P90" s="21"/>
    </row>
    <row r="91" spans="3:16">
      <c r="C91" s="175" t="s">
        <v>54</v>
      </c>
      <c r="D91" s="176" t="s">
        <v>55</v>
      </c>
      <c r="E91" s="129" t="s">
        <v>56</v>
      </c>
      <c r="F91" s="116">
        <v>2021</v>
      </c>
      <c r="G91" s="116">
        <v>2023</v>
      </c>
      <c r="H91" s="85" t="s">
        <v>19</v>
      </c>
      <c r="I91" s="22">
        <f>I92+I94+I96+I97</f>
        <v>50</v>
      </c>
      <c r="J91" s="4">
        <f>J92+J94+J96+J97</f>
        <v>50</v>
      </c>
      <c r="K91" s="4">
        <f>K92+K94+K96+K97</f>
        <v>50</v>
      </c>
      <c r="L91" s="4">
        <f>L92+L94+L96+L97</f>
        <v>45</v>
      </c>
      <c r="M91" s="4">
        <f>M92+M94+M96+M97</f>
        <v>0</v>
      </c>
      <c r="N91" s="21">
        <f t="shared" ref="N91:N132" si="31">M91/I91*100</f>
        <v>0</v>
      </c>
      <c r="O91" s="21">
        <f t="shared" ref="O91:O132" si="32">M91/J91*100</f>
        <v>0</v>
      </c>
      <c r="P91" s="21">
        <f t="shared" ref="P91:P132" si="33">L91/K91*100</f>
        <v>90</v>
      </c>
    </row>
    <row r="92" spans="3:16">
      <c r="C92" s="175"/>
      <c r="D92" s="176"/>
      <c r="E92" s="129"/>
      <c r="F92" s="117"/>
      <c r="G92" s="117"/>
      <c r="H92" s="85" t="s">
        <v>20</v>
      </c>
      <c r="I92" s="22">
        <v>50</v>
      </c>
      <c r="J92" s="4">
        <v>50</v>
      </c>
      <c r="K92" s="4">
        <v>50</v>
      </c>
      <c r="L92" s="4">
        <v>45</v>
      </c>
      <c r="M92" s="4"/>
      <c r="N92" s="21">
        <f t="shared" si="31"/>
        <v>0</v>
      </c>
      <c r="O92" s="21">
        <f t="shared" si="32"/>
        <v>0</v>
      </c>
      <c r="P92" s="21">
        <f t="shared" si="33"/>
        <v>90</v>
      </c>
    </row>
    <row r="93" spans="3:16">
      <c r="C93" s="175"/>
      <c r="D93" s="176"/>
      <c r="E93" s="129"/>
      <c r="F93" s="117"/>
      <c r="G93" s="117"/>
      <c r="H93" s="85"/>
      <c r="I93" s="22"/>
      <c r="J93" s="4"/>
      <c r="K93" s="4"/>
      <c r="L93" s="4"/>
      <c r="M93" s="4"/>
      <c r="N93" s="21"/>
      <c r="O93" s="21"/>
      <c r="P93" s="21"/>
    </row>
    <row r="94" spans="3:16">
      <c r="C94" s="175"/>
      <c r="D94" s="176"/>
      <c r="E94" s="129"/>
      <c r="F94" s="117"/>
      <c r="G94" s="117"/>
      <c r="H94" s="85" t="s">
        <v>21</v>
      </c>
      <c r="I94" s="22">
        <v>0</v>
      </c>
      <c r="J94" s="4">
        <v>0</v>
      </c>
      <c r="K94" s="4">
        <v>0</v>
      </c>
      <c r="L94" s="4"/>
      <c r="M94" s="4"/>
      <c r="N94" s="21"/>
      <c r="O94" s="21"/>
      <c r="P94" s="21"/>
    </row>
    <row r="95" spans="3:16">
      <c r="C95" s="175"/>
      <c r="D95" s="176"/>
      <c r="E95" s="129"/>
      <c r="F95" s="117"/>
      <c r="G95" s="117"/>
      <c r="H95" s="85"/>
      <c r="I95" s="22"/>
      <c r="J95" s="4"/>
      <c r="K95" s="4"/>
      <c r="L95" s="4"/>
      <c r="M95" s="4"/>
      <c r="N95" s="21"/>
      <c r="O95" s="21"/>
      <c r="P95" s="21"/>
    </row>
    <row r="96" spans="3:16">
      <c r="C96" s="175"/>
      <c r="D96" s="176"/>
      <c r="E96" s="129"/>
      <c r="F96" s="117"/>
      <c r="G96" s="117"/>
      <c r="H96" s="85" t="s">
        <v>31</v>
      </c>
      <c r="I96" s="22">
        <v>0</v>
      </c>
      <c r="J96" s="4">
        <v>0</v>
      </c>
      <c r="K96" s="4">
        <v>0</v>
      </c>
      <c r="L96" s="4"/>
      <c r="M96" s="4"/>
      <c r="N96" s="21"/>
      <c r="O96" s="21"/>
      <c r="P96" s="21"/>
    </row>
    <row r="97" spans="3:16">
      <c r="C97" s="175"/>
      <c r="D97" s="176"/>
      <c r="E97" s="129"/>
      <c r="F97" s="118"/>
      <c r="G97" s="118"/>
      <c r="H97" s="85" t="s">
        <v>35</v>
      </c>
      <c r="I97" s="22">
        <v>0</v>
      </c>
      <c r="J97" s="4">
        <v>0</v>
      </c>
      <c r="K97" s="4">
        <v>0</v>
      </c>
      <c r="L97" s="4"/>
      <c r="M97" s="4"/>
      <c r="N97" s="21"/>
      <c r="O97" s="21"/>
      <c r="P97" s="21"/>
    </row>
    <row r="98" spans="3:16">
      <c r="C98" s="175" t="s">
        <v>57</v>
      </c>
      <c r="D98" s="176" t="s">
        <v>58</v>
      </c>
      <c r="E98" s="129" t="s">
        <v>59</v>
      </c>
      <c r="F98" s="116">
        <v>2021</v>
      </c>
      <c r="G98" s="116">
        <v>2023</v>
      </c>
      <c r="H98" s="85" t="s">
        <v>19</v>
      </c>
      <c r="I98" s="22">
        <f>I99+I101+I103+I104</f>
        <v>100</v>
      </c>
      <c r="J98" s="4">
        <f>J99+J101+J103+J104</f>
        <v>100</v>
      </c>
      <c r="K98" s="4">
        <f>K99+K101+K103+K104</f>
        <v>100</v>
      </c>
      <c r="L98" s="4">
        <f>L99+L101+L103+L104</f>
        <v>0</v>
      </c>
      <c r="M98" s="4">
        <f>M99+M101+M103+M104</f>
        <v>0</v>
      </c>
      <c r="N98" s="21">
        <f t="shared" si="31"/>
        <v>0</v>
      </c>
      <c r="O98" s="21">
        <f t="shared" si="32"/>
        <v>0</v>
      </c>
      <c r="P98" s="21">
        <f t="shared" si="33"/>
        <v>0</v>
      </c>
    </row>
    <row r="99" spans="3:16">
      <c r="C99" s="175"/>
      <c r="D99" s="176"/>
      <c r="E99" s="129"/>
      <c r="F99" s="117"/>
      <c r="G99" s="117"/>
      <c r="H99" s="85" t="s">
        <v>20</v>
      </c>
      <c r="I99" s="22">
        <v>100</v>
      </c>
      <c r="J99" s="4">
        <v>100</v>
      </c>
      <c r="K99" s="4">
        <v>100</v>
      </c>
      <c r="L99" s="4"/>
      <c r="M99" s="4"/>
      <c r="N99" s="21">
        <f t="shared" si="31"/>
        <v>0</v>
      </c>
      <c r="O99" s="21">
        <f t="shared" si="32"/>
        <v>0</v>
      </c>
      <c r="P99" s="21">
        <f t="shared" si="33"/>
        <v>0</v>
      </c>
    </row>
    <row r="100" spans="3:16">
      <c r="C100" s="175"/>
      <c r="D100" s="176"/>
      <c r="E100" s="129"/>
      <c r="F100" s="117"/>
      <c r="G100" s="117"/>
      <c r="H100" s="85"/>
      <c r="I100" s="22"/>
      <c r="J100" s="4"/>
      <c r="K100" s="4"/>
      <c r="L100" s="4"/>
      <c r="M100" s="4"/>
      <c r="N100" s="21"/>
      <c r="O100" s="21"/>
      <c r="P100" s="21"/>
    </row>
    <row r="101" spans="3:16">
      <c r="C101" s="175"/>
      <c r="D101" s="176"/>
      <c r="E101" s="129"/>
      <c r="F101" s="117"/>
      <c r="G101" s="117"/>
      <c r="H101" s="85" t="s">
        <v>21</v>
      </c>
      <c r="I101" s="22">
        <v>0</v>
      </c>
      <c r="J101" s="4">
        <v>0</v>
      </c>
      <c r="K101" s="4">
        <v>0</v>
      </c>
      <c r="L101" s="4"/>
      <c r="M101" s="4"/>
      <c r="N101" s="21"/>
      <c r="O101" s="21"/>
      <c r="P101" s="21"/>
    </row>
    <row r="102" spans="3:16">
      <c r="C102" s="175"/>
      <c r="D102" s="176"/>
      <c r="E102" s="129"/>
      <c r="F102" s="117"/>
      <c r="G102" s="117"/>
      <c r="H102" s="85"/>
      <c r="I102" s="22"/>
      <c r="J102" s="4"/>
      <c r="K102" s="4"/>
      <c r="L102" s="4"/>
      <c r="M102" s="4"/>
      <c r="N102" s="21"/>
      <c r="O102" s="21"/>
      <c r="P102" s="21"/>
    </row>
    <row r="103" spans="3:16">
      <c r="C103" s="175"/>
      <c r="D103" s="176"/>
      <c r="E103" s="129"/>
      <c r="F103" s="117"/>
      <c r="G103" s="117"/>
      <c r="H103" s="85" t="s">
        <v>31</v>
      </c>
      <c r="I103" s="22">
        <v>0</v>
      </c>
      <c r="J103" s="4">
        <v>0</v>
      </c>
      <c r="K103" s="4">
        <v>0</v>
      </c>
      <c r="L103" s="4"/>
      <c r="M103" s="4"/>
      <c r="N103" s="21"/>
      <c r="O103" s="21"/>
      <c r="P103" s="21"/>
    </row>
    <row r="104" spans="3:16">
      <c r="C104" s="175"/>
      <c r="D104" s="176"/>
      <c r="E104" s="129"/>
      <c r="F104" s="118"/>
      <c r="G104" s="118"/>
      <c r="H104" s="85" t="s">
        <v>35</v>
      </c>
      <c r="I104" s="22">
        <v>0</v>
      </c>
      <c r="J104" s="4">
        <v>0</v>
      </c>
      <c r="K104" s="4">
        <v>0</v>
      </c>
      <c r="L104" s="4"/>
      <c r="M104" s="4"/>
      <c r="N104" s="21"/>
      <c r="O104" s="21"/>
      <c r="P104" s="21"/>
    </row>
    <row r="105" spans="3:16">
      <c r="C105" s="175" t="s">
        <v>60</v>
      </c>
      <c r="D105" s="178" t="s">
        <v>61</v>
      </c>
      <c r="E105" s="129" t="s">
        <v>34</v>
      </c>
      <c r="F105" s="129">
        <v>2021</v>
      </c>
      <c r="G105" s="129">
        <v>2023</v>
      </c>
      <c r="H105" s="85" t="s">
        <v>19</v>
      </c>
      <c r="I105" s="22">
        <f>I106+I108+I109+I110</f>
        <v>3730</v>
      </c>
      <c r="J105" s="4">
        <f>J106+J108+J109+J110</f>
        <v>3730</v>
      </c>
      <c r="K105" s="4">
        <f>K106+K108+K109+K110</f>
        <v>3730</v>
      </c>
      <c r="L105" s="4">
        <f>L106+L108+L109+L110</f>
        <v>1931.9</v>
      </c>
      <c r="M105" s="4">
        <f>M106+M108+M109+M110</f>
        <v>0</v>
      </c>
      <c r="N105" s="21">
        <f t="shared" si="31"/>
        <v>0</v>
      </c>
      <c r="O105" s="21">
        <f t="shared" si="32"/>
        <v>0</v>
      </c>
      <c r="P105" s="21">
        <f t="shared" si="33"/>
        <v>51.793565683646115</v>
      </c>
    </row>
    <row r="106" spans="3:16">
      <c r="C106" s="175"/>
      <c r="D106" s="178"/>
      <c r="E106" s="129"/>
      <c r="F106" s="129"/>
      <c r="G106" s="129"/>
      <c r="H106" s="85" t="s">
        <v>20</v>
      </c>
      <c r="I106" s="22">
        <f>I112+I117+I122+I127+I132+I139+I146+I153+I158+I163+I168+I193+I213+I223+I243+I173+I178+I183+I188+I198+I203+I218+I228+I233+I238+I248+I208</f>
        <v>3730</v>
      </c>
      <c r="J106" s="4">
        <f>J112+J117+J122+J127+J132+J139+J146+J153+J158+J163+J168+J193+J213+J223+J243+J173+J178+J183+J188+J198+J203+J218+J228+J233+J238+J248+J208</f>
        <v>3730</v>
      </c>
      <c r="K106" s="4">
        <f>K112+K117+K122+K127+K132+K139+K146+K153+K158+K163+K168+K193+K213+K223+K243+K173+K178+K183+K188+K198+K203+K218+K228+K233+K238+K248+K208</f>
        <v>3730</v>
      </c>
      <c r="L106" s="4">
        <v>1931.9</v>
      </c>
      <c r="M106" s="4"/>
      <c r="N106" s="21">
        <f t="shared" si="31"/>
        <v>0</v>
      </c>
      <c r="O106" s="21">
        <f t="shared" si="32"/>
        <v>0</v>
      </c>
      <c r="P106" s="21">
        <f t="shared" si="33"/>
        <v>51.793565683646115</v>
      </c>
    </row>
    <row r="107" spans="3:16">
      <c r="C107" s="175"/>
      <c r="D107" s="178"/>
      <c r="E107" s="129"/>
      <c r="F107" s="129"/>
      <c r="G107" s="129"/>
      <c r="H107" s="85"/>
      <c r="I107" s="22"/>
      <c r="J107" s="4"/>
      <c r="K107" s="4"/>
      <c r="L107" s="4"/>
      <c r="M107" s="4"/>
      <c r="N107" s="21"/>
      <c r="O107" s="21"/>
      <c r="P107" s="21"/>
    </row>
    <row r="108" spans="3:16">
      <c r="C108" s="175"/>
      <c r="D108" s="178"/>
      <c r="E108" s="129"/>
      <c r="F108" s="129"/>
      <c r="G108" s="129"/>
      <c r="H108" s="85" t="s">
        <v>21</v>
      </c>
      <c r="I108" s="22">
        <f>I118+I123+I128+I134+I141+I148+I154+I159+I164+I169+I214+I224+I244</f>
        <v>0</v>
      </c>
      <c r="J108" s="4">
        <f>J118+J123+J128+J134+J141+J148+J154+J159+J164+J169+J214+J224+J244</f>
        <v>0</v>
      </c>
      <c r="K108" s="4">
        <f>K118+K123+K128+K134+K141+K148+K154+K159+K164+K169+K214+K224+K244</f>
        <v>0</v>
      </c>
      <c r="L108" s="4"/>
      <c r="M108" s="4"/>
      <c r="N108" s="21"/>
      <c r="O108" s="21"/>
      <c r="P108" s="21"/>
    </row>
    <row r="109" spans="3:16">
      <c r="C109" s="175"/>
      <c r="D109" s="178"/>
      <c r="E109" s="129"/>
      <c r="F109" s="129"/>
      <c r="G109" s="129"/>
      <c r="H109" s="85" t="s">
        <v>31</v>
      </c>
      <c r="I109" s="22">
        <f>I119+I124+I129+I136+I143+I150+I155+I160+I165+I170+I215+I225+I245</f>
        <v>0</v>
      </c>
      <c r="J109" s="4">
        <f>J119+J124+J129+J136+J143+J150+J155+J160+J165+J170+J215+J225+J245</f>
        <v>0</v>
      </c>
      <c r="K109" s="4">
        <f>K119+K124+K129+K136+K143+K150+K155+K160+K165+K170+K215+K225+K245</f>
        <v>0</v>
      </c>
      <c r="L109" s="4"/>
      <c r="M109" s="4"/>
      <c r="N109" s="21"/>
      <c r="O109" s="21"/>
      <c r="P109" s="21"/>
    </row>
    <row r="110" spans="3:16">
      <c r="C110" s="175"/>
      <c r="D110" s="178"/>
      <c r="E110" s="129"/>
      <c r="F110" s="129"/>
      <c r="G110" s="129"/>
      <c r="H110" s="85" t="s">
        <v>35</v>
      </c>
      <c r="I110" s="22">
        <f>I120+I125+I130+I137+I144+I151+I156+I161+I166+I171+I216+I226+I246</f>
        <v>0</v>
      </c>
      <c r="J110" s="4">
        <f>J120+J125+J130+J137+J144+J151+J156+J161+J166+J171+J216+J226+J246</f>
        <v>0</v>
      </c>
      <c r="K110" s="4">
        <f>K120+K125+K130+K137+K144+K151+K156+K161+K166+K171+K216+K226+K246</f>
        <v>0</v>
      </c>
      <c r="L110" s="4"/>
      <c r="M110" s="4"/>
      <c r="N110" s="21"/>
      <c r="O110" s="21"/>
      <c r="P110" s="21"/>
    </row>
    <row r="111" spans="3:16">
      <c r="C111" s="126" t="s">
        <v>62</v>
      </c>
      <c r="D111" s="178" t="s">
        <v>63</v>
      </c>
      <c r="E111" s="129" t="s">
        <v>56</v>
      </c>
      <c r="F111" s="129">
        <v>2021</v>
      </c>
      <c r="G111" s="129">
        <v>2021</v>
      </c>
      <c r="H111" s="85" t="s">
        <v>19</v>
      </c>
      <c r="I111" s="22">
        <f>SUM(I112)</f>
        <v>300</v>
      </c>
      <c r="J111" s="4">
        <f t="shared" ref="J111:M111" si="34">SUM(J112)</f>
        <v>300</v>
      </c>
      <c r="K111" s="4">
        <f t="shared" si="34"/>
        <v>300</v>
      </c>
      <c r="L111" s="4">
        <f t="shared" si="34"/>
        <v>0</v>
      </c>
      <c r="M111" s="4">
        <f t="shared" si="34"/>
        <v>0</v>
      </c>
      <c r="N111" s="21">
        <f t="shared" si="31"/>
        <v>0</v>
      </c>
      <c r="O111" s="21">
        <f t="shared" si="32"/>
        <v>0</v>
      </c>
      <c r="P111" s="21">
        <f t="shared" si="33"/>
        <v>0</v>
      </c>
    </row>
    <row r="112" spans="3:16">
      <c r="C112" s="127"/>
      <c r="D112" s="178"/>
      <c r="E112" s="129"/>
      <c r="F112" s="129"/>
      <c r="G112" s="129"/>
      <c r="H112" s="85" t="s">
        <v>64</v>
      </c>
      <c r="I112" s="22">
        <v>300</v>
      </c>
      <c r="J112" s="4">
        <v>300</v>
      </c>
      <c r="K112" s="4">
        <v>300</v>
      </c>
      <c r="L112" s="4"/>
      <c r="M112" s="4"/>
      <c r="N112" s="21">
        <f t="shared" si="31"/>
        <v>0</v>
      </c>
      <c r="O112" s="21">
        <f t="shared" si="32"/>
        <v>0</v>
      </c>
      <c r="P112" s="21">
        <f t="shared" si="33"/>
        <v>0</v>
      </c>
    </row>
    <row r="113" spans="3:16">
      <c r="C113" s="127"/>
      <c r="D113" s="178"/>
      <c r="E113" s="129"/>
      <c r="F113" s="129"/>
      <c r="G113" s="129"/>
      <c r="H113" s="85" t="s">
        <v>21</v>
      </c>
      <c r="I113" s="22"/>
      <c r="J113" s="4"/>
      <c r="K113" s="4"/>
      <c r="L113" s="4"/>
      <c r="M113" s="4"/>
      <c r="N113" s="21"/>
      <c r="O113" s="21"/>
      <c r="P113" s="21"/>
    </row>
    <row r="114" spans="3:16">
      <c r="C114" s="127"/>
      <c r="D114" s="178"/>
      <c r="E114" s="129"/>
      <c r="F114" s="129"/>
      <c r="G114" s="129"/>
      <c r="H114" s="85" t="s">
        <v>31</v>
      </c>
      <c r="I114" s="22"/>
      <c r="J114" s="4"/>
      <c r="K114" s="4"/>
      <c r="L114" s="4"/>
      <c r="M114" s="4"/>
      <c r="N114" s="21"/>
      <c r="O114" s="21"/>
      <c r="P114" s="21"/>
    </row>
    <row r="115" spans="3:16">
      <c r="C115" s="128"/>
      <c r="D115" s="178"/>
      <c r="E115" s="129"/>
      <c r="F115" s="129"/>
      <c r="G115" s="129"/>
      <c r="H115" s="85" t="s">
        <v>35</v>
      </c>
      <c r="I115" s="22"/>
      <c r="J115" s="4"/>
      <c r="K115" s="4"/>
      <c r="L115" s="4"/>
      <c r="M115" s="4"/>
      <c r="N115" s="21"/>
      <c r="O115" s="21"/>
      <c r="P115" s="21"/>
    </row>
    <row r="116" spans="3:16" s="6" customFormat="1">
      <c r="C116" s="175" t="s">
        <v>65</v>
      </c>
      <c r="D116" s="178" t="s">
        <v>66</v>
      </c>
      <c r="E116" s="129" t="s">
        <v>56</v>
      </c>
      <c r="F116" s="129">
        <v>2021</v>
      </c>
      <c r="G116" s="129">
        <v>2021</v>
      </c>
      <c r="H116" s="85" t="s">
        <v>19</v>
      </c>
      <c r="I116" s="22">
        <f>SUM(I117)</f>
        <v>150</v>
      </c>
      <c r="J116" s="4">
        <f t="shared" ref="J116:M116" si="35">SUM(J117)</f>
        <v>150</v>
      </c>
      <c r="K116" s="4">
        <f t="shared" si="35"/>
        <v>150</v>
      </c>
      <c r="L116" s="4">
        <f t="shared" si="35"/>
        <v>135</v>
      </c>
      <c r="M116" s="4">
        <f t="shared" si="35"/>
        <v>0</v>
      </c>
      <c r="N116" s="21">
        <f t="shared" si="31"/>
        <v>0</v>
      </c>
      <c r="O116" s="21">
        <f t="shared" si="32"/>
        <v>0</v>
      </c>
      <c r="P116" s="21">
        <f t="shared" si="33"/>
        <v>90</v>
      </c>
    </row>
    <row r="117" spans="3:16" s="6" customFormat="1">
      <c r="C117" s="175"/>
      <c r="D117" s="178"/>
      <c r="E117" s="129"/>
      <c r="F117" s="129"/>
      <c r="G117" s="129"/>
      <c r="H117" s="85" t="s">
        <v>20</v>
      </c>
      <c r="I117" s="22">
        <v>150</v>
      </c>
      <c r="J117" s="4">
        <v>150</v>
      </c>
      <c r="K117" s="4">
        <v>150</v>
      </c>
      <c r="L117" s="4">
        <v>135</v>
      </c>
      <c r="M117" s="4"/>
      <c r="N117" s="21">
        <f t="shared" si="31"/>
        <v>0</v>
      </c>
      <c r="O117" s="21">
        <f t="shared" si="32"/>
        <v>0</v>
      </c>
      <c r="P117" s="21">
        <f t="shared" si="33"/>
        <v>90</v>
      </c>
    </row>
    <row r="118" spans="3:16" s="6" customFormat="1">
      <c r="C118" s="175"/>
      <c r="D118" s="178"/>
      <c r="E118" s="129"/>
      <c r="F118" s="129"/>
      <c r="G118" s="129"/>
      <c r="H118" s="85" t="s">
        <v>21</v>
      </c>
      <c r="I118" s="22">
        <v>0</v>
      </c>
      <c r="J118" s="4">
        <v>0</v>
      </c>
      <c r="K118" s="4">
        <v>0</v>
      </c>
      <c r="L118" s="4"/>
      <c r="M118" s="4"/>
      <c r="N118" s="21"/>
      <c r="O118" s="21"/>
      <c r="P118" s="21"/>
    </row>
    <row r="119" spans="3:16" s="6" customFormat="1">
      <c r="C119" s="175"/>
      <c r="D119" s="178"/>
      <c r="E119" s="129"/>
      <c r="F119" s="129"/>
      <c r="G119" s="129"/>
      <c r="H119" s="85" t="s">
        <v>31</v>
      </c>
      <c r="I119" s="22">
        <v>0</v>
      </c>
      <c r="J119" s="4">
        <v>0</v>
      </c>
      <c r="K119" s="4">
        <v>0</v>
      </c>
      <c r="L119" s="4"/>
      <c r="M119" s="4"/>
      <c r="N119" s="21"/>
      <c r="O119" s="21"/>
      <c r="P119" s="21"/>
    </row>
    <row r="120" spans="3:16" s="6" customFormat="1">
      <c r="C120" s="175"/>
      <c r="D120" s="178"/>
      <c r="E120" s="129"/>
      <c r="F120" s="129"/>
      <c r="G120" s="129"/>
      <c r="H120" s="85" t="s">
        <v>35</v>
      </c>
      <c r="I120" s="22">
        <v>0</v>
      </c>
      <c r="J120" s="4">
        <v>0</v>
      </c>
      <c r="K120" s="4">
        <v>0</v>
      </c>
      <c r="L120" s="4"/>
      <c r="M120" s="4"/>
      <c r="N120" s="21"/>
      <c r="O120" s="21"/>
      <c r="P120" s="21"/>
    </row>
    <row r="121" spans="3:16" s="6" customFormat="1">
      <c r="C121" s="126" t="s">
        <v>67</v>
      </c>
      <c r="D121" s="178" t="s">
        <v>68</v>
      </c>
      <c r="E121" s="129" t="s">
        <v>69</v>
      </c>
      <c r="F121" s="129">
        <v>2021</v>
      </c>
      <c r="G121" s="129">
        <v>2021</v>
      </c>
      <c r="H121" s="85" t="s">
        <v>19</v>
      </c>
      <c r="I121" s="22">
        <f>SUM(I122)</f>
        <v>300</v>
      </c>
      <c r="J121" s="4">
        <f t="shared" ref="J121:M121" si="36">SUM(J122)</f>
        <v>300</v>
      </c>
      <c r="K121" s="4">
        <f t="shared" si="36"/>
        <v>300</v>
      </c>
      <c r="L121" s="4">
        <f t="shared" si="36"/>
        <v>270</v>
      </c>
      <c r="M121" s="4">
        <f t="shared" si="36"/>
        <v>0</v>
      </c>
      <c r="N121" s="21">
        <f t="shared" si="31"/>
        <v>0</v>
      </c>
      <c r="O121" s="21">
        <f t="shared" si="32"/>
        <v>0</v>
      </c>
      <c r="P121" s="21">
        <f t="shared" si="33"/>
        <v>90</v>
      </c>
    </row>
    <row r="122" spans="3:16" s="6" customFormat="1">
      <c r="C122" s="127"/>
      <c r="D122" s="178"/>
      <c r="E122" s="129"/>
      <c r="F122" s="129"/>
      <c r="G122" s="129"/>
      <c r="H122" s="85" t="s">
        <v>20</v>
      </c>
      <c r="I122" s="22">
        <v>300</v>
      </c>
      <c r="J122" s="4">
        <v>300</v>
      </c>
      <c r="K122" s="4">
        <v>300</v>
      </c>
      <c r="L122" s="4">
        <v>270</v>
      </c>
      <c r="M122" s="4"/>
      <c r="N122" s="21">
        <f t="shared" si="31"/>
        <v>0</v>
      </c>
      <c r="O122" s="21">
        <f t="shared" si="32"/>
        <v>0</v>
      </c>
      <c r="P122" s="21">
        <f t="shared" si="33"/>
        <v>90</v>
      </c>
    </row>
    <row r="123" spans="3:16" s="6" customFormat="1">
      <c r="C123" s="127"/>
      <c r="D123" s="178"/>
      <c r="E123" s="129"/>
      <c r="F123" s="129"/>
      <c r="G123" s="129"/>
      <c r="H123" s="85" t="s">
        <v>21</v>
      </c>
      <c r="I123" s="22">
        <v>0</v>
      </c>
      <c r="J123" s="4">
        <v>0</v>
      </c>
      <c r="K123" s="4">
        <v>0</v>
      </c>
      <c r="L123" s="4"/>
      <c r="M123" s="4"/>
      <c r="N123" s="21"/>
      <c r="O123" s="21"/>
      <c r="P123" s="21"/>
    </row>
    <row r="124" spans="3:16" s="6" customFormat="1">
      <c r="C124" s="127"/>
      <c r="D124" s="178"/>
      <c r="E124" s="129"/>
      <c r="F124" s="129"/>
      <c r="G124" s="129"/>
      <c r="H124" s="85" t="s">
        <v>31</v>
      </c>
      <c r="I124" s="22">
        <v>0</v>
      </c>
      <c r="J124" s="4">
        <v>0</v>
      </c>
      <c r="K124" s="4">
        <v>0</v>
      </c>
      <c r="L124" s="4"/>
      <c r="M124" s="4"/>
      <c r="N124" s="21"/>
      <c r="O124" s="21"/>
      <c r="P124" s="21"/>
    </row>
    <row r="125" spans="3:16" s="6" customFormat="1">
      <c r="C125" s="128"/>
      <c r="D125" s="178"/>
      <c r="E125" s="129"/>
      <c r="F125" s="129"/>
      <c r="G125" s="129"/>
      <c r="H125" s="85" t="s">
        <v>35</v>
      </c>
      <c r="I125" s="22">
        <v>0</v>
      </c>
      <c r="J125" s="4">
        <v>0</v>
      </c>
      <c r="K125" s="4">
        <v>0</v>
      </c>
      <c r="L125" s="4"/>
      <c r="M125" s="4"/>
      <c r="N125" s="21"/>
      <c r="O125" s="21"/>
      <c r="P125" s="21"/>
    </row>
    <row r="126" spans="3:16" s="6" customFormat="1">
      <c r="C126" s="126" t="s">
        <v>70</v>
      </c>
      <c r="D126" s="178" t="s">
        <v>71</v>
      </c>
      <c r="E126" s="129" t="s">
        <v>69</v>
      </c>
      <c r="F126" s="129">
        <v>2021</v>
      </c>
      <c r="G126" s="129">
        <v>2021</v>
      </c>
      <c r="H126" s="85" t="s">
        <v>19</v>
      </c>
      <c r="I126" s="22">
        <f>SUM(I127)</f>
        <v>150</v>
      </c>
      <c r="J126" s="4">
        <f t="shared" ref="J126:M126" si="37">SUM(J127)</f>
        <v>150</v>
      </c>
      <c r="K126" s="4">
        <f t="shared" si="37"/>
        <v>150</v>
      </c>
      <c r="L126" s="4">
        <f t="shared" si="37"/>
        <v>0</v>
      </c>
      <c r="M126" s="4">
        <f t="shared" si="37"/>
        <v>0</v>
      </c>
      <c r="N126" s="21">
        <f t="shared" si="31"/>
        <v>0</v>
      </c>
      <c r="O126" s="21">
        <f t="shared" si="32"/>
        <v>0</v>
      </c>
      <c r="P126" s="21">
        <f t="shared" si="33"/>
        <v>0</v>
      </c>
    </row>
    <row r="127" spans="3:16" s="6" customFormat="1">
      <c r="C127" s="127"/>
      <c r="D127" s="178"/>
      <c r="E127" s="129"/>
      <c r="F127" s="129"/>
      <c r="G127" s="129"/>
      <c r="H127" s="85" t="s">
        <v>20</v>
      </c>
      <c r="I127" s="22">
        <v>150</v>
      </c>
      <c r="J127" s="4">
        <v>150</v>
      </c>
      <c r="K127" s="4">
        <v>150</v>
      </c>
      <c r="L127" s="4"/>
      <c r="M127" s="4"/>
      <c r="N127" s="21">
        <f t="shared" si="31"/>
        <v>0</v>
      </c>
      <c r="O127" s="21">
        <f t="shared" si="32"/>
        <v>0</v>
      </c>
      <c r="P127" s="21">
        <f t="shared" si="33"/>
        <v>0</v>
      </c>
    </row>
    <row r="128" spans="3:16" s="6" customFormat="1">
      <c r="C128" s="127"/>
      <c r="D128" s="178"/>
      <c r="E128" s="129"/>
      <c r="F128" s="129"/>
      <c r="G128" s="129"/>
      <c r="H128" s="85" t="s">
        <v>21</v>
      </c>
      <c r="I128" s="22">
        <v>0</v>
      </c>
      <c r="J128" s="4">
        <v>0</v>
      </c>
      <c r="K128" s="4">
        <v>0</v>
      </c>
      <c r="L128" s="4"/>
      <c r="M128" s="4"/>
      <c r="N128" s="21"/>
      <c r="O128" s="21"/>
      <c r="P128" s="21"/>
    </row>
    <row r="129" spans="3:16" s="6" customFormat="1">
      <c r="C129" s="127"/>
      <c r="D129" s="178"/>
      <c r="E129" s="129"/>
      <c r="F129" s="129"/>
      <c r="G129" s="129"/>
      <c r="H129" s="85" t="s">
        <v>31</v>
      </c>
      <c r="I129" s="22">
        <v>0</v>
      </c>
      <c r="J129" s="4">
        <v>0</v>
      </c>
      <c r="K129" s="4">
        <v>0</v>
      </c>
      <c r="L129" s="4"/>
      <c r="M129" s="4"/>
      <c r="N129" s="21"/>
      <c r="O129" s="21"/>
      <c r="P129" s="21"/>
    </row>
    <row r="130" spans="3:16" s="6" customFormat="1">
      <c r="C130" s="128"/>
      <c r="D130" s="178"/>
      <c r="E130" s="129"/>
      <c r="F130" s="129"/>
      <c r="G130" s="129"/>
      <c r="H130" s="85" t="s">
        <v>35</v>
      </c>
      <c r="I130" s="22">
        <v>0</v>
      </c>
      <c r="J130" s="4">
        <v>0</v>
      </c>
      <c r="K130" s="4">
        <v>0</v>
      </c>
      <c r="L130" s="4"/>
      <c r="M130" s="4"/>
      <c r="N130" s="21"/>
      <c r="O130" s="21"/>
      <c r="P130" s="21"/>
    </row>
    <row r="131" spans="3:16" s="6" customFormat="1">
      <c r="C131" s="126" t="s">
        <v>72</v>
      </c>
      <c r="D131" s="178" t="s">
        <v>73</v>
      </c>
      <c r="E131" s="129" t="s">
        <v>69</v>
      </c>
      <c r="F131" s="129">
        <v>2021</v>
      </c>
      <c r="G131" s="129">
        <v>2021</v>
      </c>
      <c r="H131" s="85" t="s">
        <v>19</v>
      </c>
      <c r="I131" s="22">
        <f>SUM(I132)</f>
        <v>200</v>
      </c>
      <c r="J131" s="4">
        <f t="shared" ref="J131:M131" si="38">SUM(J132)</f>
        <v>200</v>
      </c>
      <c r="K131" s="4">
        <f t="shared" si="38"/>
        <v>200</v>
      </c>
      <c r="L131" s="4">
        <f t="shared" si="38"/>
        <v>0</v>
      </c>
      <c r="M131" s="4">
        <f t="shared" si="38"/>
        <v>0</v>
      </c>
      <c r="N131" s="21">
        <f t="shared" si="31"/>
        <v>0</v>
      </c>
      <c r="O131" s="21">
        <f t="shared" si="32"/>
        <v>0</v>
      </c>
      <c r="P131" s="21">
        <f t="shared" si="33"/>
        <v>0</v>
      </c>
    </row>
    <row r="132" spans="3:16" s="6" customFormat="1">
      <c r="C132" s="127"/>
      <c r="D132" s="178"/>
      <c r="E132" s="129"/>
      <c r="F132" s="129"/>
      <c r="G132" s="129"/>
      <c r="H132" s="85" t="s">
        <v>20</v>
      </c>
      <c r="I132" s="22">
        <v>200</v>
      </c>
      <c r="J132" s="4">
        <v>200</v>
      </c>
      <c r="K132" s="4">
        <v>200</v>
      </c>
      <c r="L132" s="4"/>
      <c r="M132" s="4"/>
      <c r="N132" s="21">
        <f t="shared" si="31"/>
        <v>0</v>
      </c>
      <c r="O132" s="21">
        <f t="shared" si="32"/>
        <v>0</v>
      </c>
      <c r="P132" s="21">
        <f t="shared" si="33"/>
        <v>0</v>
      </c>
    </row>
    <row r="133" spans="3:16" s="6" customFormat="1">
      <c r="C133" s="127"/>
      <c r="D133" s="178"/>
      <c r="E133" s="129"/>
      <c r="F133" s="129"/>
      <c r="G133" s="129"/>
      <c r="H133" s="85"/>
      <c r="I133" s="22"/>
      <c r="J133" s="4"/>
      <c r="K133" s="4"/>
      <c r="L133" s="4"/>
      <c r="M133" s="4"/>
      <c r="N133" s="21"/>
      <c r="O133" s="21"/>
      <c r="P133" s="21"/>
    </row>
    <row r="134" spans="3:16" s="6" customFormat="1">
      <c r="C134" s="127"/>
      <c r="D134" s="178"/>
      <c r="E134" s="129"/>
      <c r="F134" s="129"/>
      <c r="G134" s="129"/>
      <c r="H134" s="85" t="s">
        <v>21</v>
      </c>
      <c r="I134" s="22">
        <v>0</v>
      </c>
      <c r="J134" s="4">
        <v>0</v>
      </c>
      <c r="K134" s="4">
        <v>0</v>
      </c>
      <c r="L134" s="4"/>
      <c r="M134" s="4"/>
      <c r="N134" s="21"/>
      <c r="O134" s="21"/>
      <c r="P134" s="21"/>
    </row>
    <row r="135" spans="3:16" s="6" customFormat="1">
      <c r="C135" s="127"/>
      <c r="D135" s="178"/>
      <c r="E135" s="129"/>
      <c r="F135" s="129"/>
      <c r="G135" s="129"/>
      <c r="H135" s="85"/>
      <c r="I135" s="22"/>
      <c r="J135" s="4"/>
      <c r="K135" s="4"/>
      <c r="L135" s="4"/>
      <c r="M135" s="4"/>
      <c r="N135" s="21"/>
      <c r="O135" s="21"/>
      <c r="P135" s="21"/>
    </row>
    <row r="136" spans="3:16" s="6" customFormat="1">
      <c r="C136" s="127"/>
      <c r="D136" s="178"/>
      <c r="E136" s="129"/>
      <c r="F136" s="129"/>
      <c r="G136" s="129"/>
      <c r="H136" s="85" t="s">
        <v>31</v>
      </c>
      <c r="I136" s="22">
        <v>0</v>
      </c>
      <c r="J136" s="4">
        <v>0</v>
      </c>
      <c r="K136" s="4">
        <v>0</v>
      </c>
      <c r="L136" s="4"/>
      <c r="M136" s="4"/>
      <c r="N136" s="21"/>
      <c r="O136" s="21"/>
      <c r="P136" s="21"/>
    </row>
    <row r="137" spans="3:16" s="6" customFormat="1">
      <c r="C137" s="128"/>
      <c r="D137" s="178"/>
      <c r="E137" s="129"/>
      <c r="F137" s="129"/>
      <c r="G137" s="129"/>
      <c r="H137" s="85" t="s">
        <v>35</v>
      </c>
      <c r="I137" s="22">
        <v>0</v>
      </c>
      <c r="J137" s="4">
        <v>0</v>
      </c>
      <c r="K137" s="4">
        <v>0</v>
      </c>
      <c r="L137" s="4"/>
      <c r="M137" s="4"/>
      <c r="N137" s="21"/>
      <c r="O137" s="21"/>
      <c r="P137" s="21"/>
    </row>
    <row r="138" spans="3:16" s="6" customFormat="1" ht="15" hidden="1" customHeight="1">
      <c r="C138" s="126" t="s">
        <v>74</v>
      </c>
      <c r="D138" s="163" t="s">
        <v>75</v>
      </c>
      <c r="E138" s="116" t="s">
        <v>69</v>
      </c>
      <c r="F138" s="116">
        <v>2022</v>
      </c>
      <c r="G138" s="116">
        <v>2022</v>
      </c>
      <c r="H138" s="85" t="s">
        <v>19</v>
      </c>
      <c r="I138" s="22">
        <f>SUM(I139)</f>
        <v>0</v>
      </c>
      <c r="J138" s="4">
        <f t="shared" ref="J138:K138" si="39">SUM(J139)</f>
        <v>0</v>
      </c>
      <c r="K138" s="4">
        <f t="shared" si="39"/>
        <v>0</v>
      </c>
      <c r="L138" s="4"/>
      <c r="M138" s="4"/>
      <c r="N138" s="21"/>
      <c r="O138" s="21"/>
      <c r="P138" s="21"/>
    </row>
    <row r="139" spans="3:16" s="6" customFormat="1" hidden="1">
      <c r="C139" s="127"/>
      <c r="D139" s="164"/>
      <c r="E139" s="117"/>
      <c r="F139" s="117"/>
      <c r="G139" s="117"/>
      <c r="H139" s="85" t="s">
        <v>20</v>
      </c>
      <c r="I139" s="22">
        <v>0</v>
      </c>
      <c r="J139" s="4">
        <v>0</v>
      </c>
      <c r="K139" s="4">
        <v>0</v>
      </c>
      <c r="L139" s="4"/>
      <c r="M139" s="4"/>
      <c r="N139" s="21"/>
      <c r="O139" s="21"/>
      <c r="P139" s="21"/>
    </row>
    <row r="140" spans="3:16" s="6" customFormat="1" hidden="1">
      <c r="C140" s="127"/>
      <c r="D140" s="178"/>
      <c r="E140" s="129"/>
      <c r="F140" s="129"/>
      <c r="G140" s="129"/>
      <c r="H140" s="85"/>
      <c r="I140" s="22"/>
      <c r="J140" s="4"/>
      <c r="K140" s="4"/>
      <c r="L140" s="4"/>
      <c r="M140" s="4"/>
      <c r="N140" s="21"/>
      <c r="O140" s="21"/>
      <c r="P140" s="21"/>
    </row>
    <row r="141" spans="3:16" s="6" customFormat="1" hidden="1">
      <c r="C141" s="127"/>
      <c r="D141" s="164"/>
      <c r="E141" s="117"/>
      <c r="F141" s="117"/>
      <c r="G141" s="117"/>
      <c r="H141" s="85" t="s">
        <v>21</v>
      </c>
      <c r="I141" s="22">
        <v>0</v>
      </c>
      <c r="J141" s="4">
        <v>0</v>
      </c>
      <c r="K141" s="4">
        <v>0</v>
      </c>
      <c r="L141" s="4"/>
      <c r="M141" s="4"/>
      <c r="N141" s="21"/>
      <c r="O141" s="21"/>
      <c r="P141" s="21"/>
    </row>
    <row r="142" spans="3:16" s="6" customFormat="1" hidden="1">
      <c r="C142" s="127"/>
      <c r="D142" s="178"/>
      <c r="E142" s="129"/>
      <c r="F142" s="129"/>
      <c r="G142" s="129"/>
      <c r="H142" s="85"/>
      <c r="I142" s="22"/>
      <c r="J142" s="4"/>
      <c r="K142" s="4"/>
      <c r="L142" s="4"/>
      <c r="M142" s="4"/>
      <c r="N142" s="21"/>
      <c r="O142" s="21"/>
      <c r="P142" s="21"/>
    </row>
    <row r="143" spans="3:16" s="6" customFormat="1" hidden="1">
      <c r="C143" s="127"/>
      <c r="D143" s="164"/>
      <c r="E143" s="117"/>
      <c r="F143" s="117"/>
      <c r="G143" s="117"/>
      <c r="H143" s="85" t="s">
        <v>31</v>
      </c>
      <c r="I143" s="22">
        <v>0</v>
      </c>
      <c r="J143" s="4">
        <v>0</v>
      </c>
      <c r="K143" s="4">
        <v>0</v>
      </c>
      <c r="L143" s="4"/>
      <c r="M143" s="4"/>
      <c r="N143" s="21"/>
      <c r="O143" s="21"/>
      <c r="P143" s="21"/>
    </row>
    <row r="144" spans="3:16" s="6" customFormat="1" hidden="1">
      <c r="C144" s="128"/>
      <c r="D144" s="165"/>
      <c r="E144" s="118"/>
      <c r="F144" s="118"/>
      <c r="G144" s="118"/>
      <c r="H144" s="85" t="s">
        <v>35</v>
      </c>
      <c r="I144" s="22">
        <v>0</v>
      </c>
      <c r="J144" s="4">
        <v>0</v>
      </c>
      <c r="K144" s="4">
        <v>0</v>
      </c>
      <c r="L144" s="4"/>
      <c r="M144" s="4"/>
      <c r="N144" s="21"/>
      <c r="O144" s="21"/>
      <c r="P144" s="21"/>
    </row>
    <row r="145" spans="3:16" s="6" customFormat="1" ht="15" hidden="1" customHeight="1">
      <c r="C145" s="126" t="s">
        <v>76</v>
      </c>
      <c r="D145" s="163" t="s">
        <v>77</v>
      </c>
      <c r="E145" s="116" t="s">
        <v>69</v>
      </c>
      <c r="F145" s="116">
        <v>2022</v>
      </c>
      <c r="G145" s="116">
        <v>2022</v>
      </c>
      <c r="H145" s="85" t="s">
        <v>19</v>
      </c>
      <c r="I145" s="22">
        <f>SUM(I146)</f>
        <v>0</v>
      </c>
      <c r="J145" s="4">
        <f t="shared" ref="J145:K145" si="40">SUM(J146)</f>
        <v>0</v>
      </c>
      <c r="K145" s="4">
        <f t="shared" si="40"/>
        <v>0</v>
      </c>
      <c r="L145" s="4"/>
      <c r="M145" s="4"/>
      <c r="N145" s="21"/>
      <c r="O145" s="21"/>
      <c r="P145" s="21"/>
    </row>
    <row r="146" spans="3:16" s="6" customFormat="1" hidden="1">
      <c r="C146" s="127"/>
      <c r="D146" s="164"/>
      <c r="E146" s="117"/>
      <c r="F146" s="117"/>
      <c r="G146" s="117"/>
      <c r="H146" s="85" t="s">
        <v>20</v>
      </c>
      <c r="I146" s="22">
        <v>0</v>
      </c>
      <c r="J146" s="4">
        <v>0</v>
      </c>
      <c r="K146" s="4">
        <v>0</v>
      </c>
      <c r="L146" s="4"/>
      <c r="M146" s="4"/>
      <c r="N146" s="21"/>
      <c r="O146" s="21"/>
      <c r="P146" s="21"/>
    </row>
    <row r="147" spans="3:16" s="6" customFormat="1" hidden="1">
      <c r="C147" s="127"/>
      <c r="D147" s="178"/>
      <c r="E147" s="129"/>
      <c r="F147" s="129"/>
      <c r="G147" s="129"/>
      <c r="H147" s="85"/>
      <c r="I147" s="22"/>
      <c r="J147" s="4"/>
      <c r="K147" s="4"/>
      <c r="L147" s="4"/>
      <c r="M147" s="4"/>
      <c r="N147" s="21"/>
      <c r="O147" s="21"/>
      <c r="P147" s="21"/>
    </row>
    <row r="148" spans="3:16" s="6" customFormat="1" hidden="1">
      <c r="C148" s="127"/>
      <c r="D148" s="164"/>
      <c r="E148" s="117"/>
      <c r="F148" s="117"/>
      <c r="G148" s="117"/>
      <c r="H148" s="85" t="s">
        <v>21</v>
      </c>
      <c r="I148" s="22">
        <v>0</v>
      </c>
      <c r="J148" s="4">
        <v>0</v>
      </c>
      <c r="K148" s="4">
        <v>0</v>
      </c>
      <c r="L148" s="4"/>
      <c r="M148" s="4"/>
      <c r="N148" s="21"/>
      <c r="O148" s="21"/>
      <c r="P148" s="21"/>
    </row>
    <row r="149" spans="3:16" s="6" customFormat="1" hidden="1">
      <c r="C149" s="127"/>
      <c r="D149" s="178"/>
      <c r="E149" s="129"/>
      <c r="F149" s="129"/>
      <c r="G149" s="129"/>
      <c r="H149" s="85"/>
      <c r="I149" s="22"/>
      <c r="J149" s="4"/>
      <c r="K149" s="4"/>
      <c r="L149" s="4"/>
      <c r="M149" s="4"/>
      <c r="N149" s="21"/>
      <c r="O149" s="21"/>
      <c r="P149" s="21"/>
    </row>
    <row r="150" spans="3:16" s="6" customFormat="1" hidden="1">
      <c r="C150" s="127"/>
      <c r="D150" s="164"/>
      <c r="E150" s="117"/>
      <c r="F150" s="117"/>
      <c r="G150" s="117"/>
      <c r="H150" s="85" t="s">
        <v>31</v>
      </c>
      <c r="I150" s="22">
        <v>0</v>
      </c>
      <c r="J150" s="4">
        <v>0</v>
      </c>
      <c r="K150" s="4">
        <v>0</v>
      </c>
      <c r="L150" s="4"/>
      <c r="M150" s="4"/>
      <c r="N150" s="21"/>
      <c r="O150" s="21"/>
      <c r="P150" s="21"/>
    </row>
    <row r="151" spans="3:16" s="6" customFormat="1" hidden="1">
      <c r="C151" s="128"/>
      <c r="D151" s="165"/>
      <c r="E151" s="118"/>
      <c r="F151" s="118"/>
      <c r="G151" s="118"/>
      <c r="H151" s="85" t="s">
        <v>35</v>
      </c>
      <c r="I151" s="22">
        <v>0</v>
      </c>
      <c r="J151" s="4">
        <v>0</v>
      </c>
      <c r="K151" s="4">
        <v>0</v>
      </c>
      <c r="L151" s="4"/>
      <c r="M151" s="4"/>
      <c r="N151" s="21"/>
      <c r="O151" s="21"/>
      <c r="P151" s="21"/>
    </row>
    <row r="152" spans="3:16" s="6" customFormat="1" ht="15" hidden="1" customHeight="1">
      <c r="C152" s="126" t="s">
        <v>78</v>
      </c>
      <c r="D152" s="163" t="s">
        <v>79</v>
      </c>
      <c r="E152" s="116" t="s">
        <v>69</v>
      </c>
      <c r="F152" s="116">
        <v>2022</v>
      </c>
      <c r="G152" s="116">
        <v>2022</v>
      </c>
      <c r="H152" s="85" t="s">
        <v>19</v>
      </c>
      <c r="I152" s="22">
        <f>SUM(I153)</f>
        <v>0</v>
      </c>
      <c r="J152" s="4">
        <f t="shared" ref="J152:K152" si="41">SUM(J153)</f>
        <v>0</v>
      </c>
      <c r="K152" s="4">
        <f t="shared" si="41"/>
        <v>0</v>
      </c>
      <c r="L152" s="4"/>
      <c r="M152" s="4"/>
      <c r="N152" s="21"/>
      <c r="O152" s="21"/>
      <c r="P152" s="21"/>
    </row>
    <row r="153" spans="3:16" s="6" customFormat="1" hidden="1">
      <c r="C153" s="127"/>
      <c r="D153" s="164"/>
      <c r="E153" s="117"/>
      <c r="F153" s="117"/>
      <c r="G153" s="117"/>
      <c r="H153" s="85" t="s">
        <v>20</v>
      </c>
      <c r="I153" s="22">
        <v>0</v>
      </c>
      <c r="J153" s="4">
        <v>0</v>
      </c>
      <c r="K153" s="4">
        <v>0</v>
      </c>
      <c r="L153" s="4"/>
      <c r="M153" s="4"/>
      <c r="N153" s="21"/>
      <c r="O153" s="21"/>
      <c r="P153" s="21"/>
    </row>
    <row r="154" spans="3:16" s="6" customFormat="1" hidden="1">
      <c r="C154" s="127"/>
      <c r="D154" s="164"/>
      <c r="E154" s="117"/>
      <c r="F154" s="117"/>
      <c r="G154" s="117"/>
      <c r="H154" s="85" t="s">
        <v>21</v>
      </c>
      <c r="I154" s="22">
        <v>0</v>
      </c>
      <c r="J154" s="4">
        <v>0</v>
      </c>
      <c r="K154" s="4">
        <v>0</v>
      </c>
      <c r="L154" s="4"/>
      <c r="M154" s="4"/>
      <c r="N154" s="21"/>
      <c r="O154" s="21"/>
      <c r="P154" s="21"/>
    </row>
    <row r="155" spans="3:16" s="6" customFormat="1" hidden="1">
      <c r="C155" s="127"/>
      <c r="D155" s="164"/>
      <c r="E155" s="117"/>
      <c r="F155" s="117"/>
      <c r="G155" s="117"/>
      <c r="H155" s="85" t="s">
        <v>31</v>
      </c>
      <c r="I155" s="22">
        <v>0</v>
      </c>
      <c r="J155" s="4">
        <v>0</v>
      </c>
      <c r="K155" s="4">
        <v>0</v>
      </c>
      <c r="L155" s="4"/>
      <c r="M155" s="4"/>
      <c r="N155" s="21"/>
      <c r="O155" s="21"/>
      <c r="P155" s="21"/>
    </row>
    <row r="156" spans="3:16" s="6" customFormat="1" hidden="1">
      <c r="C156" s="128"/>
      <c r="D156" s="165"/>
      <c r="E156" s="118"/>
      <c r="F156" s="118"/>
      <c r="G156" s="118"/>
      <c r="H156" s="85" t="s">
        <v>35</v>
      </c>
      <c r="I156" s="22">
        <v>0</v>
      </c>
      <c r="J156" s="4">
        <v>0</v>
      </c>
      <c r="K156" s="4">
        <v>0</v>
      </c>
      <c r="L156" s="4"/>
      <c r="M156" s="4"/>
      <c r="N156" s="21"/>
      <c r="O156" s="21"/>
      <c r="P156" s="21"/>
    </row>
    <row r="157" spans="3:16" s="6" customFormat="1" ht="15" hidden="1" customHeight="1">
      <c r="C157" s="126" t="s">
        <v>80</v>
      </c>
      <c r="D157" s="163" t="s">
        <v>81</v>
      </c>
      <c r="E157" s="116" t="s">
        <v>69</v>
      </c>
      <c r="F157" s="116">
        <v>2022</v>
      </c>
      <c r="G157" s="116">
        <v>2022</v>
      </c>
      <c r="H157" s="85" t="s">
        <v>19</v>
      </c>
      <c r="I157" s="22">
        <f>SUM(I158)</f>
        <v>0</v>
      </c>
      <c r="J157" s="4">
        <f t="shared" ref="J157:K157" si="42">SUM(J158)</f>
        <v>0</v>
      </c>
      <c r="K157" s="4">
        <f t="shared" si="42"/>
        <v>0</v>
      </c>
      <c r="L157" s="4"/>
      <c r="M157" s="4"/>
      <c r="N157" s="21"/>
      <c r="O157" s="21"/>
      <c r="P157" s="21"/>
    </row>
    <row r="158" spans="3:16" s="6" customFormat="1" hidden="1">
      <c r="C158" s="127"/>
      <c r="D158" s="164"/>
      <c r="E158" s="117"/>
      <c r="F158" s="117"/>
      <c r="G158" s="117"/>
      <c r="H158" s="85" t="s">
        <v>20</v>
      </c>
      <c r="I158" s="22">
        <v>0</v>
      </c>
      <c r="J158" s="4">
        <v>0</v>
      </c>
      <c r="K158" s="4">
        <v>0</v>
      </c>
      <c r="L158" s="4"/>
      <c r="M158" s="4"/>
      <c r="N158" s="21"/>
      <c r="O158" s="21"/>
      <c r="P158" s="21"/>
    </row>
    <row r="159" spans="3:16" s="6" customFormat="1" hidden="1">
      <c r="C159" s="127"/>
      <c r="D159" s="164"/>
      <c r="E159" s="117"/>
      <c r="F159" s="117"/>
      <c r="G159" s="117"/>
      <c r="H159" s="85" t="s">
        <v>21</v>
      </c>
      <c r="I159" s="22">
        <v>0</v>
      </c>
      <c r="J159" s="4">
        <v>0</v>
      </c>
      <c r="K159" s="4">
        <v>0</v>
      </c>
      <c r="L159" s="4"/>
      <c r="M159" s="4"/>
      <c r="N159" s="21"/>
      <c r="O159" s="21"/>
      <c r="P159" s="21"/>
    </row>
    <row r="160" spans="3:16" s="6" customFormat="1" hidden="1">
      <c r="C160" s="127"/>
      <c r="D160" s="164"/>
      <c r="E160" s="117"/>
      <c r="F160" s="117"/>
      <c r="G160" s="117"/>
      <c r="H160" s="85" t="s">
        <v>31</v>
      </c>
      <c r="I160" s="22">
        <v>0</v>
      </c>
      <c r="J160" s="4">
        <v>0</v>
      </c>
      <c r="K160" s="4">
        <v>0</v>
      </c>
      <c r="L160" s="4"/>
      <c r="M160" s="4"/>
      <c r="N160" s="21"/>
      <c r="O160" s="21"/>
      <c r="P160" s="21"/>
    </row>
    <row r="161" spans="3:16" s="6" customFormat="1" hidden="1">
      <c r="C161" s="128"/>
      <c r="D161" s="165"/>
      <c r="E161" s="118"/>
      <c r="F161" s="118"/>
      <c r="G161" s="118"/>
      <c r="H161" s="85" t="s">
        <v>35</v>
      </c>
      <c r="I161" s="22">
        <v>0</v>
      </c>
      <c r="J161" s="4">
        <v>0</v>
      </c>
      <c r="K161" s="4">
        <v>0</v>
      </c>
      <c r="L161" s="4"/>
      <c r="M161" s="4"/>
      <c r="N161" s="21"/>
      <c r="O161" s="21"/>
      <c r="P161" s="21"/>
    </row>
    <row r="162" spans="3:16" s="6" customFormat="1" ht="15" hidden="1" customHeight="1">
      <c r="C162" s="126" t="s">
        <v>82</v>
      </c>
      <c r="D162" s="163" t="s">
        <v>83</v>
      </c>
      <c r="E162" s="116" t="s">
        <v>69</v>
      </c>
      <c r="F162" s="116">
        <v>2022</v>
      </c>
      <c r="G162" s="116">
        <v>2022</v>
      </c>
      <c r="H162" s="85" t="s">
        <v>19</v>
      </c>
      <c r="I162" s="22">
        <f>SUM(I163)</f>
        <v>0</v>
      </c>
      <c r="J162" s="4">
        <f t="shared" ref="J162:K162" si="43">SUM(J163)</f>
        <v>0</v>
      </c>
      <c r="K162" s="4">
        <f t="shared" si="43"/>
        <v>0</v>
      </c>
      <c r="L162" s="4"/>
      <c r="M162" s="4"/>
      <c r="N162" s="21"/>
      <c r="O162" s="21"/>
      <c r="P162" s="21"/>
    </row>
    <row r="163" spans="3:16" s="6" customFormat="1" hidden="1">
      <c r="C163" s="127"/>
      <c r="D163" s="164"/>
      <c r="E163" s="117"/>
      <c r="F163" s="117"/>
      <c r="G163" s="117"/>
      <c r="H163" s="85" t="s">
        <v>20</v>
      </c>
      <c r="I163" s="22">
        <v>0</v>
      </c>
      <c r="J163" s="4">
        <v>0</v>
      </c>
      <c r="K163" s="4">
        <v>0</v>
      </c>
      <c r="L163" s="4"/>
      <c r="M163" s="4"/>
      <c r="N163" s="21"/>
      <c r="O163" s="21"/>
      <c r="P163" s="21"/>
    </row>
    <row r="164" spans="3:16" s="6" customFormat="1" hidden="1">
      <c r="C164" s="127"/>
      <c r="D164" s="164"/>
      <c r="E164" s="117"/>
      <c r="F164" s="117"/>
      <c r="G164" s="117"/>
      <c r="H164" s="85" t="s">
        <v>21</v>
      </c>
      <c r="I164" s="22">
        <v>0</v>
      </c>
      <c r="J164" s="4">
        <v>0</v>
      </c>
      <c r="K164" s="4">
        <v>0</v>
      </c>
      <c r="L164" s="4"/>
      <c r="M164" s="4"/>
      <c r="N164" s="21"/>
      <c r="O164" s="21"/>
      <c r="P164" s="21"/>
    </row>
    <row r="165" spans="3:16" s="6" customFormat="1" hidden="1">
      <c r="C165" s="127"/>
      <c r="D165" s="164"/>
      <c r="E165" s="117"/>
      <c r="F165" s="117"/>
      <c r="G165" s="117"/>
      <c r="H165" s="85" t="s">
        <v>31</v>
      </c>
      <c r="I165" s="22">
        <v>0</v>
      </c>
      <c r="J165" s="4">
        <v>0</v>
      </c>
      <c r="K165" s="4">
        <v>0</v>
      </c>
      <c r="L165" s="4"/>
      <c r="M165" s="4"/>
      <c r="N165" s="21"/>
      <c r="O165" s="21"/>
      <c r="P165" s="21"/>
    </row>
    <row r="166" spans="3:16" s="6" customFormat="1" hidden="1">
      <c r="C166" s="128"/>
      <c r="D166" s="165"/>
      <c r="E166" s="118"/>
      <c r="F166" s="118"/>
      <c r="G166" s="118"/>
      <c r="H166" s="85" t="s">
        <v>35</v>
      </c>
      <c r="I166" s="22">
        <v>0</v>
      </c>
      <c r="J166" s="4">
        <v>0</v>
      </c>
      <c r="K166" s="4">
        <v>0</v>
      </c>
      <c r="L166" s="4"/>
      <c r="M166" s="4"/>
      <c r="N166" s="21"/>
      <c r="O166" s="21"/>
      <c r="P166" s="21"/>
    </row>
    <row r="167" spans="3:16" s="6" customFormat="1" ht="15" hidden="1" customHeight="1">
      <c r="C167" s="126" t="s">
        <v>84</v>
      </c>
      <c r="D167" s="163" t="s">
        <v>85</v>
      </c>
      <c r="E167" s="116" t="s">
        <v>69</v>
      </c>
      <c r="F167" s="116">
        <v>2023</v>
      </c>
      <c r="G167" s="116">
        <v>2023</v>
      </c>
      <c r="H167" s="85" t="s">
        <v>19</v>
      </c>
      <c r="I167" s="22">
        <f>SUM(I168)</f>
        <v>0</v>
      </c>
      <c r="J167" s="4">
        <f t="shared" ref="J167:K167" si="44">SUM(J168)</f>
        <v>0</v>
      </c>
      <c r="K167" s="4">
        <f t="shared" si="44"/>
        <v>0</v>
      </c>
      <c r="L167" s="4"/>
      <c r="M167" s="4"/>
      <c r="N167" s="21"/>
      <c r="O167" s="21"/>
      <c r="P167" s="21"/>
    </row>
    <row r="168" spans="3:16" s="6" customFormat="1" hidden="1">
      <c r="C168" s="127"/>
      <c r="D168" s="164"/>
      <c r="E168" s="117"/>
      <c r="F168" s="117"/>
      <c r="G168" s="117"/>
      <c r="H168" s="85" t="s">
        <v>20</v>
      </c>
      <c r="I168" s="22">
        <v>0</v>
      </c>
      <c r="J168" s="4">
        <v>0</v>
      </c>
      <c r="K168" s="4">
        <v>0</v>
      </c>
      <c r="L168" s="4"/>
      <c r="M168" s="4"/>
      <c r="N168" s="21"/>
      <c r="O168" s="21"/>
      <c r="P168" s="21"/>
    </row>
    <row r="169" spans="3:16" s="6" customFormat="1" hidden="1">
      <c r="C169" s="127"/>
      <c r="D169" s="164"/>
      <c r="E169" s="117"/>
      <c r="F169" s="117"/>
      <c r="G169" s="117"/>
      <c r="H169" s="85" t="s">
        <v>21</v>
      </c>
      <c r="I169" s="22">
        <v>0</v>
      </c>
      <c r="J169" s="4">
        <v>0</v>
      </c>
      <c r="K169" s="4">
        <v>0</v>
      </c>
      <c r="L169" s="4"/>
      <c r="M169" s="4"/>
      <c r="N169" s="21"/>
      <c r="O169" s="21"/>
      <c r="P169" s="21"/>
    </row>
    <row r="170" spans="3:16" s="6" customFormat="1" hidden="1">
      <c r="C170" s="127"/>
      <c r="D170" s="164"/>
      <c r="E170" s="117"/>
      <c r="F170" s="117"/>
      <c r="G170" s="117"/>
      <c r="H170" s="85" t="s">
        <v>31</v>
      </c>
      <c r="I170" s="22">
        <v>0</v>
      </c>
      <c r="J170" s="4">
        <v>0</v>
      </c>
      <c r="K170" s="4">
        <v>0</v>
      </c>
      <c r="L170" s="4"/>
      <c r="M170" s="4"/>
      <c r="N170" s="21"/>
      <c r="O170" s="21"/>
      <c r="P170" s="21"/>
    </row>
    <row r="171" spans="3:16" s="6" customFormat="1" hidden="1">
      <c r="C171" s="128"/>
      <c r="D171" s="165"/>
      <c r="E171" s="118"/>
      <c r="F171" s="118"/>
      <c r="G171" s="118"/>
      <c r="H171" s="85" t="s">
        <v>35</v>
      </c>
      <c r="I171" s="22">
        <v>0</v>
      </c>
      <c r="J171" s="4">
        <v>0</v>
      </c>
      <c r="K171" s="4">
        <v>0</v>
      </c>
      <c r="L171" s="4"/>
      <c r="M171" s="4"/>
      <c r="N171" s="21"/>
      <c r="O171" s="21"/>
      <c r="P171" s="21"/>
    </row>
    <row r="172" spans="3:16" s="6" customFormat="1" ht="15" hidden="1" customHeight="1">
      <c r="C172" s="126" t="s">
        <v>86</v>
      </c>
      <c r="D172" s="163" t="s">
        <v>87</v>
      </c>
      <c r="E172" s="116" t="s">
        <v>88</v>
      </c>
      <c r="F172" s="116">
        <v>2023</v>
      </c>
      <c r="G172" s="116">
        <v>2023</v>
      </c>
      <c r="H172" s="85" t="s">
        <v>19</v>
      </c>
      <c r="I172" s="22">
        <f>SUM(I173)</f>
        <v>0</v>
      </c>
      <c r="J172" s="4">
        <f t="shared" ref="J172:K172" si="45">SUM(J173)</f>
        <v>0</v>
      </c>
      <c r="K172" s="4">
        <f t="shared" si="45"/>
        <v>0</v>
      </c>
      <c r="L172" s="4"/>
      <c r="M172" s="4"/>
      <c r="N172" s="21"/>
      <c r="O172" s="21"/>
      <c r="P172" s="21"/>
    </row>
    <row r="173" spans="3:16" s="6" customFormat="1" hidden="1">
      <c r="C173" s="127"/>
      <c r="D173" s="164"/>
      <c r="E173" s="117"/>
      <c r="F173" s="117"/>
      <c r="G173" s="117"/>
      <c r="H173" s="85" t="s">
        <v>20</v>
      </c>
      <c r="I173" s="22">
        <v>0</v>
      </c>
      <c r="J173" s="4">
        <v>0</v>
      </c>
      <c r="K173" s="4">
        <v>0</v>
      </c>
      <c r="L173" s="4"/>
      <c r="M173" s="4"/>
      <c r="N173" s="21"/>
      <c r="O173" s="21"/>
      <c r="P173" s="21"/>
    </row>
    <row r="174" spans="3:16" s="6" customFormat="1" hidden="1">
      <c r="C174" s="127"/>
      <c r="D174" s="164"/>
      <c r="E174" s="117"/>
      <c r="F174" s="117"/>
      <c r="G174" s="117"/>
      <c r="H174" s="85" t="s">
        <v>21</v>
      </c>
      <c r="I174" s="22">
        <v>0</v>
      </c>
      <c r="J174" s="4">
        <v>0</v>
      </c>
      <c r="K174" s="4">
        <v>0</v>
      </c>
      <c r="L174" s="4"/>
      <c r="M174" s="4"/>
      <c r="N174" s="21"/>
      <c r="O174" s="21"/>
      <c r="P174" s="21"/>
    </row>
    <row r="175" spans="3:16" s="6" customFormat="1" hidden="1">
      <c r="C175" s="127"/>
      <c r="D175" s="164"/>
      <c r="E175" s="117"/>
      <c r="F175" s="117"/>
      <c r="G175" s="117"/>
      <c r="H175" s="85" t="s">
        <v>31</v>
      </c>
      <c r="I175" s="22">
        <v>0</v>
      </c>
      <c r="J175" s="4">
        <v>0</v>
      </c>
      <c r="K175" s="4">
        <v>0</v>
      </c>
      <c r="L175" s="4"/>
      <c r="M175" s="4"/>
      <c r="N175" s="21"/>
      <c r="O175" s="21"/>
      <c r="P175" s="21"/>
    </row>
    <row r="176" spans="3:16" s="6" customFormat="1" hidden="1">
      <c r="C176" s="128"/>
      <c r="D176" s="165"/>
      <c r="E176" s="118"/>
      <c r="F176" s="118"/>
      <c r="G176" s="118"/>
      <c r="H176" s="85" t="s">
        <v>35</v>
      </c>
      <c r="I176" s="22">
        <v>0</v>
      </c>
      <c r="J176" s="4">
        <v>0</v>
      </c>
      <c r="K176" s="4">
        <v>0</v>
      </c>
      <c r="L176" s="4"/>
      <c r="M176" s="4"/>
      <c r="N176" s="21"/>
      <c r="O176" s="21"/>
      <c r="P176" s="21"/>
    </row>
    <row r="177" spans="3:16" s="6" customFormat="1" ht="15" hidden="1" customHeight="1">
      <c r="C177" s="126" t="s">
        <v>89</v>
      </c>
      <c r="D177" s="163" t="s">
        <v>90</v>
      </c>
      <c r="E177" s="116" t="s">
        <v>88</v>
      </c>
      <c r="F177" s="116">
        <v>2023</v>
      </c>
      <c r="G177" s="116">
        <v>2023</v>
      </c>
      <c r="H177" s="85" t="s">
        <v>19</v>
      </c>
      <c r="I177" s="22">
        <f>SUM(I178)</f>
        <v>0</v>
      </c>
      <c r="J177" s="4">
        <f t="shared" ref="J177:K177" si="46">SUM(J178)</f>
        <v>0</v>
      </c>
      <c r="K177" s="4">
        <f t="shared" si="46"/>
        <v>0</v>
      </c>
      <c r="L177" s="4"/>
      <c r="M177" s="4"/>
      <c r="N177" s="21"/>
      <c r="O177" s="21"/>
      <c r="P177" s="21"/>
    </row>
    <row r="178" spans="3:16" s="6" customFormat="1" hidden="1">
      <c r="C178" s="127"/>
      <c r="D178" s="164"/>
      <c r="E178" s="117"/>
      <c r="F178" s="117"/>
      <c r="G178" s="117"/>
      <c r="H178" s="85" t="s">
        <v>20</v>
      </c>
      <c r="I178" s="22">
        <v>0</v>
      </c>
      <c r="J178" s="4">
        <v>0</v>
      </c>
      <c r="K178" s="4">
        <v>0</v>
      </c>
      <c r="L178" s="4"/>
      <c r="M178" s="4"/>
      <c r="N178" s="21"/>
      <c r="O178" s="21"/>
      <c r="P178" s="21"/>
    </row>
    <row r="179" spans="3:16" s="6" customFormat="1" hidden="1">
      <c r="C179" s="127"/>
      <c r="D179" s="164"/>
      <c r="E179" s="117"/>
      <c r="F179" s="117"/>
      <c r="G179" s="117"/>
      <c r="H179" s="85" t="s">
        <v>21</v>
      </c>
      <c r="I179" s="22">
        <v>0</v>
      </c>
      <c r="J179" s="4">
        <v>0</v>
      </c>
      <c r="K179" s="4">
        <v>0</v>
      </c>
      <c r="L179" s="4"/>
      <c r="M179" s="4"/>
      <c r="N179" s="21"/>
      <c r="O179" s="21"/>
      <c r="P179" s="21"/>
    </row>
    <row r="180" spans="3:16" s="6" customFormat="1" hidden="1">
      <c r="C180" s="127"/>
      <c r="D180" s="164"/>
      <c r="E180" s="117"/>
      <c r="F180" s="117"/>
      <c r="G180" s="117"/>
      <c r="H180" s="85" t="s">
        <v>31</v>
      </c>
      <c r="I180" s="22">
        <v>0</v>
      </c>
      <c r="J180" s="4">
        <v>0</v>
      </c>
      <c r="K180" s="4">
        <v>0</v>
      </c>
      <c r="L180" s="4"/>
      <c r="M180" s="4"/>
      <c r="N180" s="21"/>
      <c r="O180" s="21"/>
      <c r="P180" s="21"/>
    </row>
    <row r="181" spans="3:16" s="6" customFormat="1" hidden="1">
      <c r="C181" s="128"/>
      <c r="D181" s="165"/>
      <c r="E181" s="118"/>
      <c r="F181" s="118"/>
      <c r="G181" s="118"/>
      <c r="H181" s="85" t="s">
        <v>35</v>
      </c>
      <c r="I181" s="22">
        <v>0</v>
      </c>
      <c r="J181" s="4">
        <v>0</v>
      </c>
      <c r="K181" s="4">
        <v>0</v>
      </c>
      <c r="L181" s="4"/>
      <c r="M181" s="4"/>
      <c r="N181" s="21"/>
      <c r="O181" s="21"/>
      <c r="P181" s="21"/>
    </row>
    <row r="182" spans="3:16" s="6" customFormat="1" ht="15" hidden="1" customHeight="1">
      <c r="C182" s="126" t="s">
        <v>91</v>
      </c>
      <c r="D182" s="163" t="s">
        <v>92</v>
      </c>
      <c r="E182" s="116" t="s">
        <v>88</v>
      </c>
      <c r="F182" s="116">
        <v>2023</v>
      </c>
      <c r="G182" s="116">
        <v>2023</v>
      </c>
      <c r="H182" s="85" t="s">
        <v>19</v>
      </c>
      <c r="I182" s="22">
        <f>SUM(I183)</f>
        <v>0</v>
      </c>
      <c r="J182" s="4">
        <f t="shared" ref="J182:K182" si="47">SUM(J183)</f>
        <v>0</v>
      </c>
      <c r="K182" s="4">
        <f t="shared" si="47"/>
        <v>0</v>
      </c>
      <c r="L182" s="4">
        <f t="shared" ref="L182:M182" si="48">L183+L184+L185+L186</f>
        <v>0</v>
      </c>
      <c r="M182" s="4">
        <f t="shared" si="48"/>
        <v>0</v>
      </c>
      <c r="N182" s="21"/>
      <c r="O182" s="21"/>
      <c r="P182" s="21"/>
    </row>
    <row r="183" spans="3:16" s="6" customFormat="1" hidden="1">
      <c r="C183" s="127"/>
      <c r="D183" s="164"/>
      <c r="E183" s="117"/>
      <c r="F183" s="117"/>
      <c r="G183" s="117"/>
      <c r="H183" s="85" t="s">
        <v>20</v>
      </c>
      <c r="I183" s="22">
        <v>0</v>
      </c>
      <c r="J183" s="4">
        <v>0</v>
      </c>
      <c r="K183" s="4">
        <v>0</v>
      </c>
      <c r="L183" s="4"/>
      <c r="M183" s="4"/>
      <c r="N183" s="21"/>
      <c r="O183" s="21"/>
      <c r="P183" s="21"/>
    </row>
    <row r="184" spans="3:16" s="6" customFormat="1" hidden="1">
      <c r="C184" s="127"/>
      <c r="D184" s="164"/>
      <c r="E184" s="117"/>
      <c r="F184" s="117"/>
      <c r="G184" s="117"/>
      <c r="H184" s="85" t="s">
        <v>21</v>
      </c>
      <c r="I184" s="22">
        <v>0</v>
      </c>
      <c r="J184" s="4">
        <v>0</v>
      </c>
      <c r="K184" s="4">
        <v>0</v>
      </c>
      <c r="L184" s="4"/>
      <c r="M184" s="4"/>
      <c r="N184" s="21"/>
      <c r="O184" s="21"/>
      <c r="P184" s="21"/>
    </row>
    <row r="185" spans="3:16" s="6" customFormat="1" hidden="1">
      <c r="C185" s="127"/>
      <c r="D185" s="164"/>
      <c r="E185" s="117"/>
      <c r="F185" s="117"/>
      <c r="G185" s="117"/>
      <c r="H185" s="85" t="s">
        <v>31</v>
      </c>
      <c r="I185" s="22">
        <v>0</v>
      </c>
      <c r="J185" s="4">
        <v>0</v>
      </c>
      <c r="K185" s="4">
        <v>0</v>
      </c>
      <c r="L185" s="4"/>
      <c r="M185" s="4"/>
      <c r="N185" s="21"/>
      <c r="O185" s="21"/>
      <c r="P185" s="21"/>
    </row>
    <row r="186" spans="3:16" s="6" customFormat="1" hidden="1">
      <c r="C186" s="128"/>
      <c r="D186" s="165"/>
      <c r="E186" s="118"/>
      <c r="F186" s="118"/>
      <c r="G186" s="118"/>
      <c r="H186" s="85" t="s">
        <v>35</v>
      </c>
      <c r="I186" s="22">
        <v>0</v>
      </c>
      <c r="J186" s="4">
        <v>0</v>
      </c>
      <c r="K186" s="4">
        <v>0</v>
      </c>
      <c r="L186" s="4"/>
      <c r="M186" s="4"/>
      <c r="N186" s="21"/>
      <c r="O186" s="21"/>
      <c r="P186" s="21"/>
    </row>
    <row r="187" spans="3:16" s="6" customFormat="1" ht="15" hidden="1" customHeight="1">
      <c r="C187" s="126" t="s">
        <v>93</v>
      </c>
      <c r="D187" s="163" t="s">
        <v>94</v>
      </c>
      <c r="E187" s="116" t="s">
        <v>95</v>
      </c>
      <c r="F187" s="116">
        <v>2023</v>
      </c>
      <c r="G187" s="116">
        <v>2023</v>
      </c>
      <c r="H187" s="85" t="s">
        <v>19</v>
      </c>
      <c r="I187" s="22">
        <f>SUM(I188)</f>
        <v>0</v>
      </c>
      <c r="J187" s="4">
        <f t="shared" ref="J187:K187" si="49">SUM(J188)</f>
        <v>0</v>
      </c>
      <c r="K187" s="4">
        <f t="shared" si="49"/>
        <v>0</v>
      </c>
      <c r="L187" s="4">
        <f t="shared" ref="L187:M187" si="50">L188+L189+L190+L191</f>
        <v>0</v>
      </c>
      <c r="M187" s="4">
        <f t="shared" si="50"/>
        <v>0</v>
      </c>
      <c r="N187" s="21"/>
      <c r="O187" s="21"/>
      <c r="P187" s="21"/>
    </row>
    <row r="188" spans="3:16" s="6" customFormat="1" hidden="1">
      <c r="C188" s="127"/>
      <c r="D188" s="164"/>
      <c r="E188" s="117"/>
      <c r="F188" s="117"/>
      <c r="G188" s="117"/>
      <c r="H188" s="85" t="s">
        <v>20</v>
      </c>
      <c r="I188" s="22">
        <v>0</v>
      </c>
      <c r="J188" s="4">
        <v>0</v>
      </c>
      <c r="K188" s="4">
        <v>0</v>
      </c>
      <c r="L188" s="4"/>
      <c r="M188" s="4"/>
      <c r="N188" s="21"/>
      <c r="O188" s="21"/>
      <c r="P188" s="21"/>
    </row>
    <row r="189" spans="3:16" s="6" customFormat="1" hidden="1">
      <c r="C189" s="127"/>
      <c r="D189" s="164"/>
      <c r="E189" s="117"/>
      <c r="F189" s="117"/>
      <c r="G189" s="117"/>
      <c r="H189" s="85" t="s">
        <v>21</v>
      </c>
      <c r="I189" s="22">
        <v>0</v>
      </c>
      <c r="J189" s="4">
        <v>0</v>
      </c>
      <c r="K189" s="4">
        <v>0</v>
      </c>
      <c r="L189" s="4"/>
      <c r="M189" s="4"/>
      <c r="N189" s="21"/>
      <c r="O189" s="21"/>
      <c r="P189" s="21"/>
    </row>
    <row r="190" spans="3:16" s="6" customFormat="1" hidden="1">
      <c r="C190" s="127"/>
      <c r="D190" s="164"/>
      <c r="E190" s="117"/>
      <c r="F190" s="117"/>
      <c r="G190" s="117"/>
      <c r="H190" s="85" t="s">
        <v>31</v>
      </c>
      <c r="I190" s="22">
        <v>0</v>
      </c>
      <c r="J190" s="4">
        <v>0</v>
      </c>
      <c r="K190" s="4">
        <v>0</v>
      </c>
      <c r="L190" s="4"/>
      <c r="M190" s="4"/>
      <c r="N190" s="21"/>
      <c r="O190" s="21"/>
      <c r="P190" s="21"/>
    </row>
    <row r="191" spans="3:16" s="6" customFormat="1" hidden="1">
      <c r="C191" s="128"/>
      <c r="D191" s="165"/>
      <c r="E191" s="118"/>
      <c r="F191" s="118"/>
      <c r="G191" s="118"/>
      <c r="H191" s="85" t="s">
        <v>35</v>
      </c>
      <c r="I191" s="22">
        <v>0</v>
      </c>
      <c r="J191" s="4">
        <v>0</v>
      </c>
      <c r="K191" s="4">
        <v>0</v>
      </c>
      <c r="L191" s="4"/>
      <c r="M191" s="4"/>
      <c r="N191" s="21"/>
      <c r="O191" s="21"/>
      <c r="P191" s="21"/>
    </row>
    <row r="192" spans="3:16" s="6" customFormat="1" ht="15" hidden="1" customHeight="1">
      <c r="C192" s="126" t="s">
        <v>96</v>
      </c>
      <c r="D192" s="163" t="s">
        <v>97</v>
      </c>
      <c r="E192" s="116" t="s">
        <v>98</v>
      </c>
      <c r="F192" s="116">
        <v>2021</v>
      </c>
      <c r="G192" s="116">
        <v>2023</v>
      </c>
      <c r="H192" s="85" t="s">
        <v>19</v>
      </c>
      <c r="I192" s="22">
        <f>SUM(I193)</f>
        <v>0</v>
      </c>
      <c r="J192" s="4">
        <f t="shared" ref="J192:K192" si="51">SUM(J193)</f>
        <v>0</v>
      </c>
      <c r="K192" s="4">
        <f t="shared" si="51"/>
        <v>0</v>
      </c>
      <c r="L192" s="4">
        <f t="shared" ref="L192:M192" si="52">L193+L194+L195+L196</f>
        <v>0</v>
      </c>
      <c r="M192" s="4">
        <f t="shared" si="52"/>
        <v>0</v>
      </c>
      <c r="N192" s="21"/>
      <c r="O192" s="21"/>
      <c r="P192" s="21"/>
    </row>
    <row r="193" spans="3:16" s="6" customFormat="1" hidden="1">
      <c r="C193" s="127"/>
      <c r="D193" s="164"/>
      <c r="E193" s="117"/>
      <c r="F193" s="117"/>
      <c r="G193" s="117"/>
      <c r="H193" s="85" t="s">
        <v>20</v>
      </c>
      <c r="I193" s="22"/>
      <c r="J193" s="4"/>
      <c r="K193" s="4"/>
      <c r="L193" s="4"/>
      <c r="M193" s="4"/>
      <c r="N193" s="21"/>
      <c r="O193" s="21"/>
      <c r="P193" s="21"/>
    </row>
    <row r="194" spans="3:16" s="6" customFormat="1" hidden="1">
      <c r="C194" s="127"/>
      <c r="D194" s="164"/>
      <c r="E194" s="117"/>
      <c r="F194" s="117"/>
      <c r="G194" s="117"/>
      <c r="H194" s="85" t="s">
        <v>21</v>
      </c>
      <c r="I194" s="22">
        <v>0</v>
      </c>
      <c r="J194" s="4">
        <v>0</v>
      </c>
      <c r="K194" s="4">
        <v>0</v>
      </c>
      <c r="L194" s="4"/>
      <c r="M194" s="4"/>
      <c r="N194" s="21"/>
      <c r="O194" s="21"/>
      <c r="P194" s="21"/>
    </row>
    <row r="195" spans="3:16" s="6" customFormat="1" hidden="1">
      <c r="C195" s="127"/>
      <c r="D195" s="164"/>
      <c r="E195" s="117"/>
      <c r="F195" s="117"/>
      <c r="G195" s="117"/>
      <c r="H195" s="85" t="s">
        <v>31</v>
      </c>
      <c r="I195" s="22">
        <v>0</v>
      </c>
      <c r="J195" s="4">
        <v>0</v>
      </c>
      <c r="K195" s="4">
        <v>0</v>
      </c>
      <c r="L195" s="4"/>
      <c r="M195" s="4"/>
      <c r="N195" s="21"/>
      <c r="O195" s="21"/>
      <c r="P195" s="21"/>
    </row>
    <row r="196" spans="3:16" s="6" customFormat="1" hidden="1">
      <c r="C196" s="128"/>
      <c r="D196" s="165"/>
      <c r="E196" s="118"/>
      <c r="F196" s="118"/>
      <c r="G196" s="118"/>
      <c r="H196" s="85" t="s">
        <v>35</v>
      </c>
      <c r="I196" s="22">
        <v>0</v>
      </c>
      <c r="J196" s="4">
        <v>0</v>
      </c>
      <c r="K196" s="4">
        <v>0</v>
      </c>
      <c r="L196" s="4"/>
      <c r="M196" s="4"/>
      <c r="N196" s="21"/>
      <c r="O196" s="21"/>
      <c r="P196" s="21"/>
    </row>
    <row r="197" spans="3:16" s="6" customFormat="1">
      <c r="C197" s="126" t="s">
        <v>99</v>
      </c>
      <c r="D197" s="178" t="s">
        <v>100</v>
      </c>
      <c r="E197" s="129" t="s">
        <v>98</v>
      </c>
      <c r="F197" s="129">
        <v>2021</v>
      </c>
      <c r="G197" s="129">
        <v>2023</v>
      </c>
      <c r="H197" s="85" t="s">
        <v>19</v>
      </c>
      <c r="I197" s="22">
        <f>I198+I199+I200+I201</f>
        <v>150</v>
      </c>
      <c r="J197" s="4">
        <f t="shared" ref="J197:M197" si="53">J198+J199+J200+J201</f>
        <v>150</v>
      </c>
      <c r="K197" s="4">
        <f t="shared" si="53"/>
        <v>150</v>
      </c>
      <c r="L197" s="4">
        <f t="shared" si="53"/>
        <v>135</v>
      </c>
      <c r="M197" s="4">
        <f t="shared" si="53"/>
        <v>0</v>
      </c>
      <c r="N197" s="21">
        <f t="shared" ref="N197:N228" si="54">M197/I197*100</f>
        <v>0</v>
      </c>
      <c r="O197" s="21">
        <f t="shared" ref="O197:O228" si="55">M197/J197*100</f>
        <v>0</v>
      </c>
      <c r="P197" s="21">
        <f t="shared" ref="P197:P228" si="56">L197/K197*100</f>
        <v>90</v>
      </c>
    </row>
    <row r="198" spans="3:16" s="6" customFormat="1">
      <c r="C198" s="127"/>
      <c r="D198" s="178"/>
      <c r="E198" s="129"/>
      <c r="F198" s="129"/>
      <c r="G198" s="129"/>
      <c r="H198" s="85" t="s">
        <v>20</v>
      </c>
      <c r="I198" s="22">
        <v>150</v>
      </c>
      <c r="J198" s="4">
        <v>150</v>
      </c>
      <c r="K198" s="4">
        <v>150</v>
      </c>
      <c r="L198" s="4">
        <v>135</v>
      </c>
      <c r="M198" s="4"/>
      <c r="N198" s="21">
        <f t="shared" si="54"/>
        <v>0</v>
      </c>
      <c r="O198" s="21">
        <f t="shared" si="55"/>
        <v>0</v>
      </c>
      <c r="P198" s="21">
        <f t="shared" si="56"/>
        <v>90</v>
      </c>
    </row>
    <row r="199" spans="3:16" s="6" customFormat="1">
      <c r="C199" s="127"/>
      <c r="D199" s="178"/>
      <c r="E199" s="129"/>
      <c r="F199" s="129"/>
      <c r="G199" s="129"/>
      <c r="H199" s="85" t="s">
        <v>21</v>
      </c>
      <c r="I199" s="22">
        <v>0</v>
      </c>
      <c r="J199" s="4">
        <v>0</v>
      </c>
      <c r="K199" s="4">
        <v>0</v>
      </c>
      <c r="L199" s="4"/>
      <c r="M199" s="4"/>
      <c r="N199" s="21"/>
      <c r="O199" s="21"/>
      <c r="P199" s="21"/>
    </row>
    <row r="200" spans="3:16" s="6" customFormat="1">
      <c r="C200" s="127"/>
      <c r="D200" s="178"/>
      <c r="E200" s="129"/>
      <c r="F200" s="129"/>
      <c r="G200" s="129"/>
      <c r="H200" s="85" t="s">
        <v>31</v>
      </c>
      <c r="I200" s="22">
        <v>0</v>
      </c>
      <c r="J200" s="4">
        <v>0</v>
      </c>
      <c r="K200" s="4">
        <v>0</v>
      </c>
      <c r="L200" s="4"/>
      <c r="M200" s="4"/>
      <c r="N200" s="21"/>
      <c r="O200" s="21"/>
      <c r="P200" s="21"/>
    </row>
    <row r="201" spans="3:16" s="6" customFormat="1">
      <c r="C201" s="128"/>
      <c r="D201" s="178"/>
      <c r="E201" s="129"/>
      <c r="F201" s="129"/>
      <c r="G201" s="129"/>
      <c r="H201" s="85" t="s">
        <v>35</v>
      </c>
      <c r="I201" s="22">
        <v>0</v>
      </c>
      <c r="J201" s="4">
        <v>0</v>
      </c>
      <c r="K201" s="4">
        <v>0</v>
      </c>
      <c r="L201" s="4"/>
      <c r="M201" s="4"/>
      <c r="N201" s="21"/>
      <c r="O201" s="21"/>
      <c r="P201" s="21"/>
    </row>
    <row r="202" spans="3:16" s="6" customFormat="1">
      <c r="C202" s="126" t="s">
        <v>101</v>
      </c>
      <c r="D202" s="178" t="s">
        <v>102</v>
      </c>
      <c r="E202" s="129" t="s">
        <v>98</v>
      </c>
      <c r="F202" s="129">
        <v>2021</v>
      </c>
      <c r="G202" s="129">
        <v>2023</v>
      </c>
      <c r="H202" s="85" t="s">
        <v>19</v>
      </c>
      <c r="I202" s="22">
        <f>I203+I204+I205+I206</f>
        <v>300</v>
      </c>
      <c r="J202" s="4">
        <f t="shared" ref="J202:M202" si="57">J203+J204+J205+J206</f>
        <v>300</v>
      </c>
      <c r="K202" s="4">
        <f t="shared" si="57"/>
        <v>300</v>
      </c>
      <c r="L202" s="4">
        <f t="shared" si="57"/>
        <v>270</v>
      </c>
      <c r="M202" s="4">
        <f t="shared" si="57"/>
        <v>0</v>
      </c>
      <c r="N202" s="21">
        <f t="shared" si="54"/>
        <v>0</v>
      </c>
      <c r="O202" s="21">
        <f t="shared" si="55"/>
        <v>0</v>
      </c>
      <c r="P202" s="21">
        <f t="shared" si="56"/>
        <v>90</v>
      </c>
    </row>
    <row r="203" spans="3:16" s="6" customFormat="1">
      <c r="C203" s="127"/>
      <c r="D203" s="178"/>
      <c r="E203" s="129"/>
      <c r="F203" s="129"/>
      <c r="G203" s="129"/>
      <c r="H203" s="85" t="s">
        <v>20</v>
      </c>
      <c r="I203" s="22">
        <v>300</v>
      </c>
      <c r="J203" s="4">
        <v>300</v>
      </c>
      <c r="K203" s="4">
        <v>300</v>
      </c>
      <c r="L203" s="4">
        <v>270</v>
      </c>
      <c r="M203" s="4"/>
      <c r="N203" s="21">
        <f t="shared" si="54"/>
        <v>0</v>
      </c>
      <c r="O203" s="21">
        <f t="shared" si="55"/>
        <v>0</v>
      </c>
      <c r="P203" s="21">
        <f t="shared" si="56"/>
        <v>90</v>
      </c>
    </row>
    <row r="204" spans="3:16" s="6" customFormat="1">
      <c r="C204" s="127"/>
      <c r="D204" s="178"/>
      <c r="E204" s="129"/>
      <c r="F204" s="129"/>
      <c r="G204" s="129"/>
      <c r="H204" s="85" t="s">
        <v>21</v>
      </c>
      <c r="I204" s="22">
        <v>0</v>
      </c>
      <c r="J204" s="4">
        <v>0</v>
      </c>
      <c r="K204" s="4">
        <v>0</v>
      </c>
      <c r="L204" s="4"/>
      <c r="M204" s="4"/>
      <c r="N204" s="21"/>
      <c r="O204" s="21"/>
      <c r="P204" s="21"/>
    </row>
    <row r="205" spans="3:16" s="6" customFormat="1">
      <c r="C205" s="127"/>
      <c r="D205" s="178"/>
      <c r="E205" s="129"/>
      <c r="F205" s="129"/>
      <c r="G205" s="129"/>
      <c r="H205" s="85" t="s">
        <v>31</v>
      </c>
      <c r="I205" s="22">
        <v>0</v>
      </c>
      <c r="J205" s="4">
        <v>0</v>
      </c>
      <c r="K205" s="4">
        <v>0</v>
      </c>
      <c r="L205" s="4"/>
      <c r="M205" s="4"/>
      <c r="N205" s="21"/>
      <c r="O205" s="21"/>
      <c r="P205" s="21"/>
    </row>
    <row r="206" spans="3:16" s="6" customFormat="1">
      <c r="C206" s="128"/>
      <c r="D206" s="178"/>
      <c r="E206" s="129"/>
      <c r="F206" s="129"/>
      <c r="G206" s="129"/>
      <c r="H206" s="85" t="s">
        <v>35</v>
      </c>
      <c r="I206" s="22">
        <v>0</v>
      </c>
      <c r="J206" s="4">
        <v>0</v>
      </c>
      <c r="K206" s="4">
        <v>0</v>
      </c>
      <c r="L206" s="8"/>
      <c r="M206" s="8"/>
      <c r="N206" s="21"/>
      <c r="O206" s="21"/>
      <c r="P206" s="21"/>
    </row>
    <row r="207" spans="3:16" s="6" customFormat="1">
      <c r="C207" s="126" t="s">
        <v>103</v>
      </c>
      <c r="D207" s="178" t="s">
        <v>104</v>
      </c>
      <c r="E207" s="129" t="s">
        <v>98</v>
      </c>
      <c r="F207" s="129">
        <v>2021</v>
      </c>
      <c r="G207" s="129">
        <v>2023</v>
      </c>
      <c r="H207" s="85" t="s">
        <v>19</v>
      </c>
      <c r="I207" s="22">
        <f>I208+I209+I210+I211</f>
        <v>50</v>
      </c>
      <c r="J207" s="4">
        <f t="shared" ref="J207:M207" si="58">J208+J209+J210+J211</f>
        <v>50</v>
      </c>
      <c r="K207" s="4">
        <f t="shared" si="58"/>
        <v>50</v>
      </c>
      <c r="L207" s="4">
        <f t="shared" si="58"/>
        <v>0</v>
      </c>
      <c r="M207" s="4">
        <f t="shared" si="58"/>
        <v>0</v>
      </c>
      <c r="N207" s="21">
        <f t="shared" si="54"/>
        <v>0</v>
      </c>
      <c r="O207" s="21">
        <f t="shared" si="55"/>
        <v>0</v>
      </c>
      <c r="P207" s="21">
        <f t="shared" si="56"/>
        <v>0</v>
      </c>
    </row>
    <row r="208" spans="3:16" s="6" customFormat="1">
      <c r="C208" s="127"/>
      <c r="D208" s="178"/>
      <c r="E208" s="129"/>
      <c r="F208" s="129"/>
      <c r="G208" s="129"/>
      <c r="H208" s="85" t="s">
        <v>20</v>
      </c>
      <c r="I208" s="22">
        <v>50</v>
      </c>
      <c r="J208" s="4">
        <v>50</v>
      </c>
      <c r="K208" s="4">
        <v>50</v>
      </c>
      <c r="L208" s="8"/>
      <c r="M208" s="8"/>
      <c r="N208" s="21">
        <f t="shared" si="54"/>
        <v>0</v>
      </c>
      <c r="O208" s="21">
        <f t="shared" si="55"/>
        <v>0</v>
      </c>
      <c r="P208" s="21">
        <f t="shared" si="56"/>
        <v>0</v>
      </c>
    </row>
    <row r="209" spans="3:16" s="6" customFormat="1">
      <c r="C209" s="127"/>
      <c r="D209" s="178"/>
      <c r="E209" s="129"/>
      <c r="F209" s="129"/>
      <c r="G209" s="129"/>
      <c r="H209" s="85" t="s">
        <v>21</v>
      </c>
      <c r="I209" s="22">
        <v>0</v>
      </c>
      <c r="J209" s="4">
        <v>0</v>
      </c>
      <c r="K209" s="4">
        <v>0</v>
      </c>
      <c r="L209" s="8"/>
      <c r="M209" s="8"/>
      <c r="N209" s="21"/>
      <c r="O209" s="21"/>
      <c r="P209" s="21"/>
    </row>
    <row r="210" spans="3:16" s="6" customFormat="1">
      <c r="C210" s="127"/>
      <c r="D210" s="178"/>
      <c r="E210" s="129"/>
      <c r="F210" s="129"/>
      <c r="G210" s="129"/>
      <c r="H210" s="85" t="s">
        <v>31</v>
      </c>
      <c r="I210" s="22">
        <v>0</v>
      </c>
      <c r="J210" s="4">
        <v>0</v>
      </c>
      <c r="K210" s="4">
        <v>0</v>
      </c>
      <c r="L210" s="8"/>
      <c r="M210" s="8"/>
      <c r="N210" s="21"/>
      <c r="O210" s="21"/>
      <c r="P210" s="21"/>
    </row>
    <row r="211" spans="3:16" s="6" customFormat="1">
      <c r="C211" s="128"/>
      <c r="D211" s="178"/>
      <c r="E211" s="129"/>
      <c r="F211" s="129"/>
      <c r="G211" s="129"/>
      <c r="H211" s="85" t="s">
        <v>35</v>
      </c>
      <c r="I211" s="22">
        <v>0</v>
      </c>
      <c r="J211" s="4">
        <v>0</v>
      </c>
      <c r="K211" s="4">
        <v>0</v>
      </c>
      <c r="L211" s="8"/>
      <c r="M211" s="8"/>
      <c r="N211" s="21"/>
      <c r="O211" s="21"/>
      <c r="P211" s="21"/>
    </row>
    <row r="212" spans="3:16" s="6" customFormat="1" hidden="1">
      <c r="C212" s="126" t="s">
        <v>105</v>
      </c>
      <c r="D212" s="151" t="s">
        <v>106</v>
      </c>
      <c r="E212" s="129" t="s">
        <v>107</v>
      </c>
      <c r="F212" s="129">
        <v>2021</v>
      </c>
      <c r="G212" s="129">
        <v>2023</v>
      </c>
      <c r="H212" s="85" t="s">
        <v>19</v>
      </c>
      <c r="I212" s="22">
        <f>I213+I214+I215+I216</f>
        <v>0</v>
      </c>
      <c r="J212" s="4">
        <f t="shared" ref="J212:M212" si="59">J213+J214+J215+J216</f>
        <v>0</v>
      </c>
      <c r="K212" s="4">
        <f t="shared" si="59"/>
        <v>0</v>
      </c>
      <c r="L212" s="4">
        <f t="shared" si="59"/>
        <v>0</v>
      </c>
      <c r="M212" s="4">
        <f t="shared" si="59"/>
        <v>0</v>
      </c>
      <c r="N212" s="21"/>
      <c r="O212" s="21"/>
      <c r="P212" s="21"/>
    </row>
    <row r="213" spans="3:16" s="6" customFormat="1" hidden="1">
      <c r="C213" s="127"/>
      <c r="D213" s="151"/>
      <c r="E213" s="129"/>
      <c r="F213" s="129"/>
      <c r="G213" s="129"/>
      <c r="H213" s="85" t="s">
        <v>20</v>
      </c>
      <c r="I213" s="22">
        <v>0</v>
      </c>
      <c r="J213" s="4">
        <v>0</v>
      </c>
      <c r="K213" s="4">
        <v>0</v>
      </c>
      <c r="L213" s="8"/>
      <c r="M213" s="8"/>
      <c r="N213" s="21"/>
      <c r="O213" s="21"/>
      <c r="P213" s="21"/>
    </row>
    <row r="214" spans="3:16" s="6" customFormat="1" hidden="1">
      <c r="C214" s="127"/>
      <c r="D214" s="151"/>
      <c r="E214" s="129"/>
      <c r="F214" s="129"/>
      <c r="G214" s="129"/>
      <c r="H214" s="85" t="s">
        <v>21</v>
      </c>
      <c r="I214" s="22">
        <v>0</v>
      </c>
      <c r="J214" s="4">
        <v>0</v>
      </c>
      <c r="K214" s="4">
        <v>0</v>
      </c>
      <c r="L214" s="8"/>
      <c r="M214" s="8"/>
      <c r="N214" s="21"/>
      <c r="O214" s="21"/>
      <c r="P214" s="21"/>
    </row>
    <row r="215" spans="3:16" s="6" customFormat="1" hidden="1">
      <c r="C215" s="127"/>
      <c r="D215" s="151"/>
      <c r="E215" s="129"/>
      <c r="F215" s="129"/>
      <c r="G215" s="129"/>
      <c r="H215" s="85" t="s">
        <v>31</v>
      </c>
      <c r="I215" s="22">
        <v>0</v>
      </c>
      <c r="J215" s="4">
        <v>0</v>
      </c>
      <c r="K215" s="4">
        <v>0</v>
      </c>
      <c r="L215" s="8"/>
      <c r="M215" s="8"/>
      <c r="N215" s="21"/>
      <c r="O215" s="21"/>
      <c r="P215" s="21"/>
    </row>
    <row r="216" spans="3:16" s="6" customFormat="1" hidden="1">
      <c r="C216" s="128"/>
      <c r="D216" s="151"/>
      <c r="E216" s="129"/>
      <c r="F216" s="129"/>
      <c r="G216" s="129"/>
      <c r="H216" s="85" t="s">
        <v>35</v>
      </c>
      <c r="I216" s="22">
        <v>0</v>
      </c>
      <c r="J216" s="4">
        <v>0</v>
      </c>
      <c r="K216" s="4">
        <v>0</v>
      </c>
      <c r="L216" s="8"/>
      <c r="M216" s="8"/>
      <c r="N216" s="21"/>
      <c r="O216" s="21"/>
      <c r="P216" s="21"/>
    </row>
    <row r="217" spans="3:16" s="6" customFormat="1">
      <c r="C217" s="126" t="s">
        <v>108</v>
      </c>
      <c r="D217" s="151" t="s">
        <v>109</v>
      </c>
      <c r="E217" s="129" t="s">
        <v>107</v>
      </c>
      <c r="F217" s="129">
        <v>2021</v>
      </c>
      <c r="G217" s="129">
        <v>2023</v>
      </c>
      <c r="H217" s="85" t="s">
        <v>19</v>
      </c>
      <c r="I217" s="22">
        <f>I218+I219+I220+I221</f>
        <v>700</v>
      </c>
      <c r="J217" s="4">
        <f t="shared" ref="J217:M217" si="60">J218+J219+J220+J221</f>
        <v>630</v>
      </c>
      <c r="K217" s="4">
        <f t="shared" si="60"/>
        <v>630</v>
      </c>
      <c r="L217" s="4">
        <f t="shared" si="60"/>
        <v>630</v>
      </c>
      <c r="M217" s="4">
        <f t="shared" si="60"/>
        <v>0</v>
      </c>
      <c r="N217" s="21">
        <f t="shared" si="54"/>
        <v>0</v>
      </c>
      <c r="O217" s="21">
        <f t="shared" si="55"/>
        <v>0</v>
      </c>
      <c r="P217" s="21">
        <f t="shared" si="56"/>
        <v>100</v>
      </c>
    </row>
    <row r="218" spans="3:16" s="6" customFormat="1">
      <c r="C218" s="127"/>
      <c r="D218" s="151"/>
      <c r="E218" s="129"/>
      <c r="F218" s="129"/>
      <c r="G218" s="129"/>
      <c r="H218" s="85" t="s">
        <v>20</v>
      </c>
      <c r="I218" s="22">
        <v>700</v>
      </c>
      <c r="J218" s="4">
        <v>630</v>
      </c>
      <c r="K218" s="4">
        <v>630</v>
      </c>
      <c r="L218" s="8">
        <v>630</v>
      </c>
      <c r="M218" s="8"/>
      <c r="N218" s="21">
        <f t="shared" si="54"/>
        <v>0</v>
      </c>
      <c r="O218" s="21">
        <f t="shared" si="55"/>
        <v>0</v>
      </c>
      <c r="P218" s="21">
        <f t="shared" si="56"/>
        <v>100</v>
      </c>
    </row>
    <row r="219" spans="3:16" s="6" customFormat="1">
      <c r="C219" s="127"/>
      <c r="D219" s="151"/>
      <c r="E219" s="129"/>
      <c r="F219" s="129"/>
      <c r="G219" s="129"/>
      <c r="H219" s="85" t="s">
        <v>21</v>
      </c>
      <c r="I219" s="22">
        <v>0</v>
      </c>
      <c r="J219" s="4">
        <v>0</v>
      </c>
      <c r="K219" s="4">
        <v>0</v>
      </c>
      <c r="L219" s="8"/>
      <c r="M219" s="8"/>
      <c r="N219" s="21"/>
      <c r="O219" s="21"/>
      <c r="P219" s="21"/>
    </row>
    <row r="220" spans="3:16" s="6" customFormat="1">
      <c r="C220" s="127"/>
      <c r="D220" s="151"/>
      <c r="E220" s="129"/>
      <c r="F220" s="129"/>
      <c r="G220" s="129"/>
      <c r="H220" s="85" t="s">
        <v>31</v>
      </c>
      <c r="I220" s="22">
        <v>0</v>
      </c>
      <c r="J220" s="4">
        <v>0</v>
      </c>
      <c r="K220" s="4">
        <v>0</v>
      </c>
      <c r="L220" s="8"/>
      <c r="M220" s="8"/>
      <c r="N220" s="21"/>
      <c r="O220" s="21"/>
      <c r="P220" s="21"/>
    </row>
    <row r="221" spans="3:16" s="6" customFormat="1">
      <c r="C221" s="128"/>
      <c r="D221" s="151"/>
      <c r="E221" s="129"/>
      <c r="F221" s="129"/>
      <c r="G221" s="129"/>
      <c r="H221" s="85" t="s">
        <v>35</v>
      </c>
      <c r="I221" s="22">
        <v>0</v>
      </c>
      <c r="J221" s="4">
        <v>0</v>
      </c>
      <c r="K221" s="4">
        <v>0</v>
      </c>
      <c r="L221" s="8"/>
      <c r="M221" s="8"/>
      <c r="N221" s="21"/>
      <c r="O221" s="21"/>
      <c r="P221" s="21"/>
    </row>
    <row r="222" spans="3:16" s="6" customFormat="1" hidden="1">
      <c r="C222" s="126" t="s">
        <v>110</v>
      </c>
      <c r="D222" s="178" t="s">
        <v>111</v>
      </c>
      <c r="E222" s="129" t="s">
        <v>41</v>
      </c>
      <c r="F222" s="129">
        <v>2021</v>
      </c>
      <c r="G222" s="129">
        <v>2023</v>
      </c>
      <c r="H222" s="85" t="s">
        <v>19</v>
      </c>
      <c r="I222" s="22">
        <f>I223+I224+I225+I226</f>
        <v>0</v>
      </c>
      <c r="J222" s="4">
        <f t="shared" ref="J222:M222" si="61">J223+J224+J225+J226</f>
        <v>0</v>
      </c>
      <c r="K222" s="4">
        <f t="shared" si="61"/>
        <v>0</v>
      </c>
      <c r="L222" s="4">
        <f t="shared" si="61"/>
        <v>0</v>
      </c>
      <c r="M222" s="4">
        <f t="shared" si="61"/>
        <v>0</v>
      </c>
      <c r="N222" s="21"/>
      <c r="O222" s="21"/>
      <c r="P222" s="21"/>
    </row>
    <row r="223" spans="3:16" s="6" customFormat="1" hidden="1">
      <c r="C223" s="127"/>
      <c r="D223" s="178"/>
      <c r="E223" s="129"/>
      <c r="F223" s="129"/>
      <c r="G223" s="129"/>
      <c r="H223" s="85" t="s">
        <v>20</v>
      </c>
      <c r="I223" s="22"/>
      <c r="J223" s="4"/>
      <c r="K223" s="4"/>
      <c r="L223" s="8"/>
      <c r="M223" s="8"/>
      <c r="N223" s="21"/>
      <c r="O223" s="21"/>
      <c r="P223" s="21"/>
    </row>
    <row r="224" spans="3:16" s="6" customFormat="1" hidden="1">
      <c r="C224" s="127"/>
      <c r="D224" s="178"/>
      <c r="E224" s="129"/>
      <c r="F224" s="129"/>
      <c r="G224" s="129"/>
      <c r="H224" s="85" t="s">
        <v>21</v>
      </c>
      <c r="I224" s="22">
        <v>0</v>
      </c>
      <c r="J224" s="4">
        <v>0</v>
      </c>
      <c r="K224" s="4">
        <v>0</v>
      </c>
      <c r="L224" s="8"/>
      <c r="M224" s="8"/>
      <c r="N224" s="21"/>
      <c r="O224" s="21"/>
      <c r="P224" s="21"/>
    </row>
    <row r="225" spans="3:16" s="6" customFormat="1" hidden="1">
      <c r="C225" s="127"/>
      <c r="D225" s="178"/>
      <c r="E225" s="129"/>
      <c r="F225" s="129"/>
      <c r="G225" s="129"/>
      <c r="H225" s="85" t="s">
        <v>31</v>
      </c>
      <c r="I225" s="22">
        <v>0</v>
      </c>
      <c r="J225" s="4">
        <v>0</v>
      </c>
      <c r="K225" s="4">
        <v>0</v>
      </c>
      <c r="L225" s="8"/>
      <c r="M225" s="8"/>
      <c r="N225" s="21"/>
      <c r="O225" s="21"/>
      <c r="P225" s="21"/>
    </row>
    <row r="226" spans="3:16" s="6" customFormat="1" hidden="1">
      <c r="C226" s="128"/>
      <c r="D226" s="178"/>
      <c r="E226" s="129"/>
      <c r="F226" s="129"/>
      <c r="G226" s="129"/>
      <c r="H226" s="85" t="s">
        <v>35</v>
      </c>
      <c r="I226" s="22">
        <v>0</v>
      </c>
      <c r="J226" s="4">
        <v>0</v>
      </c>
      <c r="K226" s="4">
        <v>0</v>
      </c>
      <c r="L226" s="8"/>
      <c r="M226" s="8"/>
      <c r="N226" s="21"/>
      <c r="O226" s="21"/>
      <c r="P226" s="21"/>
    </row>
    <row r="227" spans="3:16" s="6" customFormat="1">
      <c r="C227" s="126" t="s">
        <v>112</v>
      </c>
      <c r="D227" s="178" t="s">
        <v>113</v>
      </c>
      <c r="E227" s="129" t="s">
        <v>41</v>
      </c>
      <c r="F227" s="129">
        <v>2021</v>
      </c>
      <c r="G227" s="129">
        <v>2023</v>
      </c>
      <c r="H227" s="85" t="s">
        <v>19</v>
      </c>
      <c r="I227" s="22">
        <f>I228+I229+I230+I231</f>
        <v>130</v>
      </c>
      <c r="J227" s="4">
        <f t="shared" ref="J227:M227" si="62">J228+J229+J230+J231</f>
        <v>200</v>
      </c>
      <c r="K227" s="4">
        <f t="shared" si="62"/>
        <v>200</v>
      </c>
      <c r="L227" s="4">
        <f t="shared" si="62"/>
        <v>194.9</v>
      </c>
      <c r="M227" s="4">
        <f t="shared" si="62"/>
        <v>0</v>
      </c>
      <c r="N227" s="21">
        <f t="shared" si="54"/>
        <v>0</v>
      </c>
      <c r="O227" s="21">
        <f t="shared" si="55"/>
        <v>0</v>
      </c>
      <c r="P227" s="21">
        <f t="shared" si="56"/>
        <v>97.45</v>
      </c>
    </row>
    <row r="228" spans="3:16" s="6" customFormat="1">
      <c r="C228" s="127"/>
      <c r="D228" s="178"/>
      <c r="E228" s="129"/>
      <c r="F228" s="129"/>
      <c r="G228" s="129"/>
      <c r="H228" s="85" t="s">
        <v>20</v>
      </c>
      <c r="I228" s="22">
        <v>130</v>
      </c>
      <c r="J228" s="4">
        <v>200</v>
      </c>
      <c r="K228" s="4">
        <v>200</v>
      </c>
      <c r="L228" s="8">
        <v>194.9</v>
      </c>
      <c r="M228" s="8"/>
      <c r="N228" s="21">
        <f t="shared" si="54"/>
        <v>0</v>
      </c>
      <c r="O228" s="21">
        <f t="shared" si="55"/>
        <v>0</v>
      </c>
      <c r="P228" s="21">
        <f t="shared" si="56"/>
        <v>97.45</v>
      </c>
    </row>
    <row r="229" spans="3:16" s="6" customFormat="1">
      <c r="C229" s="127"/>
      <c r="D229" s="178"/>
      <c r="E229" s="129"/>
      <c r="F229" s="129"/>
      <c r="G229" s="129"/>
      <c r="H229" s="85" t="s">
        <v>21</v>
      </c>
      <c r="I229" s="22">
        <v>0</v>
      </c>
      <c r="J229" s="4">
        <v>0</v>
      </c>
      <c r="K229" s="4">
        <v>0</v>
      </c>
      <c r="L229" s="8"/>
      <c r="M229" s="8"/>
      <c r="N229" s="21"/>
      <c r="O229" s="21"/>
      <c r="P229" s="21"/>
    </row>
    <row r="230" spans="3:16" s="6" customFormat="1">
      <c r="C230" s="127"/>
      <c r="D230" s="178"/>
      <c r="E230" s="129"/>
      <c r="F230" s="129"/>
      <c r="G230" s="129"/>
      <c r="H230" s="85" t="s">
        <v>31</v>
      </c>
      <c r="I230" s="22">
        <v>0</v>
      </c>
      <c r="J230" s="4">
        <v>0</v>
      </c>
      <c r="K230" s="4">
        <v>0</v>
      </c>
      <c r="L230" s="8"/>
      <c r="M230" s="8"/>
      <c r="N230" s="21"/>
      <c r="O230" s="21"/>
      <c r="P230" s="21"/>
    </row>
    <row r="231" spans="3:16" s="6" customFormat="1">
      <c r="C231" s="128"/>
      <c r="D231" s="178"/>
      <c r="E231" s="129"/>
      <c r="F231" s="129"/>
      <c r="G231" s="129"/>
      <c r="H231" s="85" t="s">
        <v>35</v>
      </c>
      <c r="I231" s="22">
        <v>0</v>
      </c>
      <c r="J231" s="4">
        <v>0</v>
      </c>
      <c r="K231" s="4">
        <v>0</v>
      </c>
      <c r="L231" s="8"/>
      <c r="M231" s="8"/>
      <c r="N231" s="21"/>
      <c r="O231" s="21"/>
      <c r="P231" s="21"/>
    </row>
    <row r="232" spans="3:16" s="6" customFormat="1">
      <c r="C232" s="126" t="s">
        <v>114</v>
      </c>
      <c r="D232" s="178" t="s">
        <v>115</v>
      </c>
      <c r="E232" s="129" t="s">
        <v>41</v>
      </c>
      <c r="F232" s="129">
        <v>2021</v>
      </c>
      <c r="G232" s="129">
        <v>2023</v>
      </c>
      <c r="H232" s="85" t="s">
        <v>19</v>
      </c>
      <c r="I232" s="22">
        <f>I233+I234+I235+I236</f>
        <v>280</v>
      </c>
      <c r="J232" s="4">
        <f t="shared" ref="J232:M232" si="63">J233+J234+J235+J236</f>
        <v>280</v>
      </c>
      <c r="K232" s="4">
        <f t="shared" si="63"/>
        <v>280</v>
      </c>
      <c r="L232" s="4">
        <f t="shared" si="63"/>
        <v>0</v>
      </c>
      <c r="M232" s="4">
        <f t="shared" si="63"/>
        <v>0</v>
      </c>
      <c r="N232" s="21">
        <f t="shared" ref="N232:N293" si="64">M232/I232*100</f>
        <v>0</v>
      </c>
      <c r="O232" s="21">
        <f t="shared" ref="O232:O293" si="65">M232/J232*100</f>
        <v>0</v>
      </c>
      <c r="P232" s="21">
        <f t="shared" ref="P232:P293" si="66">L232/K232*100</f>
        <v>0</v>
      </c>
    </row>
    <row r="233" spans="3:16" s="6" customFormat="1">
      <c r="C233" s="127"/>
      <c r="D233" s="178"/>
      <c r="E233" s="129"/>
      <c r="F233" s="129"/>
      <c r="G233" s="129"/>
      <c r="H233" s="85" t="s">
        <v>20</v>
      </c>
      <c r="I233" s="22">
        <v>280</v>
      </c>
      <c r="J233" s="4">
        <v>280</v>
      </c>
      <c r="K233" s="4">
        <v>280</v>
      </c>
      <c r="L233" s="8"/>
      <c r="M233" s="8"/>
      <c r="N233" s="21">
        <f t="shared" si="64"/>
        <v>0</v>
      </c>
      <c r="O233" s="21">
        <f t="shared" si="65"/>
        <v>0</v>
      </c>
      <c r="P233" s="21">
        <f t="shared" si="66"/>
        <v>0</v>
      </c>
    </row>
    <row r="234" spans="3:16" s="6" customFormat="1">
      <c r="C234" s="127"/>
      <c r="D234" s="178"/>
      <c r="E234" s="129"/>
      <c r="F234" s="129"/>
      <c r="G234" s="129"/>
      <c r="H234" s="85" t="s">
        <v>21</v>
      </c>
      <c r="I234" s="22">
        <v>0</v>
      </c>
      <c r="J234" s="4">
        <v>0</v>
      </c>
      <c r="K234" s="4">
        <v>0</v>
      </c>
      <c r="L234" s="8"/>
      <c r="M234" s="8"/>
      <c r="N234" s="21"/>
      <c r="O234" s="21"/>
      <c r="P234" s="21"/>
    </row>
    <row r="235" spans="3:16" s="6" customFormat="1">
      <c r="C235" s="127"/>
      <c r="D235" s="178"/>
      <c r="E235" s="129"/>
      <c r="F235" s="129"/>
      <c r="G235" s="129"/>
      <c r="H235" s="85" t="s">
        <v>31</v>
      </c>
      <c r="I235" s="22">
        <v>0</v>
      </c>
      <c r="J235" s="4">
        <v>0</v>
      </c>
      <c r="K235" s="4">
        <v>0</v>
      </c>
      <c r="L235" s="8"/>
      <c r="M235" s="8"/>
      <c r="N235" s="21"/>
      <c r="O235" s="21"/>
      <c r="P235" s="21"/>
    </row>
    <row r="236" spans="3:16" s="6" customFormat="1">
      <c r="C236" s="128"/>
      <c r="D236" s="178"/>
      <c r="E236" s="129"/>
      <c r="F236" s="129"/>
      <c r="G236" s="129"/>
      <c r="H236" s="85" t="s">
        <v>35</v>
      </c>
      <c r="I236" s="22">
        <v>0</v>
      </c>
      <c r="J236" s="4">
        <v>0</v>
      </c>
      <c r="K236" s="4">
        <v>0</v>
      </c>
      <c r="L236" s="8"/>
      <c r="M236" s="8"/>
      <c r="N236" s="21"/>
      <c r="O236" s="21"/>
      <c r="P236" s="21"/>
    </row>
    <row r="237" spans="3:16" s="6" customFormat="1">
      <c r="C237" s="126" t="s">
        <v>116</v>
      </c>
      <c r="D237" s="178" t="s">
        <v>117</v>
      </c>
      <c r="E237" s="129" t="s">
        <v>41</v>
      </c>
      <c r="F237" s="129">
        <v>2021</v>
      </c>
      <c r="G237" s="129">
        <v>2023</v>
      </c>
      <c r="H237" s="85" t="s">
        <v>19</v>
      </c>
      <c r="I237" s="22">
        <f>I238+I239+I240+I241</f>
        <v>690</v>
      </c>
      <c r="J237" s="4">
        <f t="shared" ref="J237:M237" si="67">J238+J239+J240+J241</f>
        <v>690</v>
      </c>
      <c r="K237" s="4">
        <f t="shared" si="67"/>
        <v>690</v>
      </c>
      <c r="L237" s="4">
        <f t="shared" si="67"/>
        <v>0</v>
      </c>
      <c r="M237" s="4">
        <f t="shared" si="67"/>
        <v>0</v>
      </c>
      <c r="N237" s="21">
        <f t="shared" si="64"/>
        <v>0</v>
      </c>
      <c r="O237" s="21">
        <f t="shared" si="65"/>
        <v>0</v>
      </c>
      <c r="P237" s="21">
        <f t="shared" si="66"/>
        <v>0</v>
      </c>
    </row>
    <row r="238" spans="3:16" s="6" customFormat="1">
      <c r="C238" s="127"/>
      <c r="D238" s="178"/>
      <c r="E238" s="129"/>
      <c r="F238" s="129"/>
      <c r="G238" s="129"/>
      <c r="H238" s="85" t="s">
        <v>20</v>
      </c>
      <c r="I238" s="22">
        <v>690</v>
      </c>
      <c r="J238" s="4">
        <v>690</v>
      </c>
      <c r="K238" s="4">
        <v>690</v>
      </c>
      <c r="L238" s="8"/>
      <c r="M238" s="8"/>
      <c r="N238" s="21">
        <f t="shared" si="64"/>
        <v>0</v>
      </c>
      <c r="O238" s="21">
        <f t="shared" si="65"/>
        <v>0</v>
      </c>
      <c r="P238" s="21">
        <f t="shared" si="66"/>
        <v>0</v>
      </c>
    </row>
    <row r="239" spans="3:16" s="6" customFormat="1">
      <c r="C239" s="127"/>
      <c r="D239" s="178"/>
      <c r="E239" s="129"/>
      <c r="F239" s="129"/>
      <c r="G239" s="129"/>
      <c r="H239" s="85" t="s">
        <v>21</v>
      </c>
      <c r="I239" s="22">
        <v>0</v>
      </c>
      <c r="J239" s="4">
        <v>0</v>
      </c>
      <c r="K239" s="4">
        <v>0</v>
      </c>
      <c r="L239" s="8"/>
      <c r="M239" s="8"/>
      <c r="N239" s="21"/>
      <c r="O239" s="21"/>
      <c r="P239" s="21"/>
    </row>
    <row r="240" spans="3:16" s="6" customFormat="1">
      <c r="C240" s="127"/>
      <c r="D240" s="178"/>
      <c r="E240" s="129"/>
      <c r="F240" s="129"/>
      <c r="G240" s="129"/>
      <c r="H240" s="85" t="s">
        <v>31</v>
      </c>
      <c r="I240" s="22">
        <v>0</v>
      </c>
      <c r="J240" s="4">
        <v>0</v>
      </c>
      <c r="K240" s="4">
        <v>0</v>
      </c>
      <c r="L240" s="8"/>
      <c r="M240" s="8"/>
      <c r="N240" s="21"/>
      <c r="O240" s="21"/>
      <c r="P240" s="21"/>
    </row>
    <row r="241" spans="3:16" s="6" customFormat="1">
      <c r="C241" s="128"/>
      <c r="D241" s="178"/>
      <c r="E241" s="129"/>
      <c r="F241" s="129"/>
      <c r="G241" s="129"/>
      <c r="H241" s="85" t="s">
        <v>35</v>
      </c>
      <c r="I241" s="22">
        <v>0</v>
      </c>
      <c r="J241" s="4">
        <v>0</v>
      </c>
      <c r="K241" s="4">
        <v>0</v>
      </c>
      <c r="L241" s="8"/>
      <c r="M241" s="8"/>
      <c r="N241" s="21"/>
      <c r="O241" s="21"/>
      <c r="P241" s="21"/>
    </row>
    <row r="242" spans="3:16" s="6" customFormat="1">
      <c r="C242" s="126" t="s">
        <v>118</v>
      </c>
      <c r="D242" s="178" t="s">
        <v>119</v>
      </c>
      <c r="E242" s="129" t="s">
        <v>41</v>
      </c>
      <c r="F242" s="129">
        <v>2021</v>
      </c>
      <c r="G242" s="129">
        <v>2023</v>
      </c>
      <c r="H242" s="85" t="s">
        <v>19</v>
      </c>
      <c r="I242" s="22">
        <f>I243+I244+I245+I246</f>
        <v>330</v>
      </c>
      <c r="J242" s="4">
        <f t="shared" ref="J242:M242" si="68">J243+J244+J245+J246</f>
        <v>330</v>
      </c>
      <c r="K242" s="4">
        <f t="shared" si="68"/>
        <v>330</v>
      </c>
      <c r="L242" s="4">
        <f t="shared" si="68"/>
        <v>297</v>
      </c>
      <c r="M242" s="4">
        <f t="shared" si="68"/>
        <v>0</v>
      </c>
      <c r="N242" s="21">
        <f t="shared" si="64"/>
        <v>0</v>
      </c>
      <c r="O242" s="21">
        <f t="shared" si="65"/>
        <v>0</v>
      </c>
      <c r="P242" s="21">
        <f t="shared" si="66"/>
        <v>90</v>
      </c>
    </row>
    <row r="243" spans="3:16" s="6" customFormat="1">
      <c r="C243" s="127"/>
      <c r="D243" s="178"/>
      <c r="E243" s="129"/>
      <c r="F243" s="129"/>
      <c r="G243" s="129"/>
      <c r="H243" s="85" t="s">
        <v>20</v>
      </c>
      <c r="I243" s="22">
        <v>330</v>
      </c>
      <c r="J243" s="4">
        <v>330</v>
      </c>
      <c r="K243" s="4">
        <v>330</v>
      </c>
      <c r="L243" s="8">
        <v>297</v>
      </c>
      <c r="M243" s="8"/>
      <c r="N243" s="21">
        <f t="shared" si="64"/>
        <v>0</v>
      </c>
      <c r="O243" s="21">
        <f t="shared" si="65"/>
        <v>0</v>
      </c>
      <c r="P243" s="21">
        <f t="shared" si="66"/>
        <v>90</v>
      </c>
    </row>
    <row r="244" spans="3:16" s="6" customFormat="1">
      <c r="C244" s="127"/>
      <c r="D244" s="178"/>
      <c r="E244" s="129"/>
      <c r="F244" s="129"/>
      <c r="G244" s="129"/>
      <c r="H244" s="85" t="s">
        <v>21</v>
      </c>
      <c r="I244" s="22">
        <v>0</v>
      </c>
      <c r="J244" s="4">
        <v>0</v>
      </c>
      <c r="K244" s="4">
        <v>0</v>
      </c>
      <c r="L244" s="8"/>
      <c r="M244" s="8"/>
      <c r="N244" s="21"/>
      <c r="O244" s="21"/>
      <c r="P244" s="21"/>
    </row>
    <row r="245" spans="3:16" s="6" customFormat="1">
      <c r="C245" s="127"/>
      <c r="D245" s="178"/>
      <c r="E245" s="129"/>
      <c r="F245" s="129"/>
      <c r="G245" s="129"/>
      <c r="H245" s="85" t="s">
        <v>31</v>
      </c>
      <c r="I245" s="22">
        <v>0</v>
      </c>
      <c r="J245" s="4">
        <v>0</v>
      </c>
      <c r="K245" s="4">
        <v>0</v>
      </c>
      <c r="L245" s="8"/>
      <c r="M245" s="8"/>
      <c r="N245" s="21"/>
      <c r="O245" s="21"/>
      <c r="P245" s="21"/>
    </row>
    <row r="246" spans="3:16" s="6" customFormat="1">
      <c r="C246" s="128"/>
      <c r="D246" s="178"/>
      <c r="E246" s="129"/>
      <c r="F246" s="129"/>
      <c r="G246" s="129"/>
      <c r="H246" s="85" t="s">
        <v>35</v>
      </c>
      <c r="I246" s="22">
        <v>0</v>
      </c>
      <c r="J246" s="4">
        <v>0</v>
      </c>
      <c r="K246" s="4">
        <v>0</v>
      </c>
      <c r="L246" s="8"/>
      <c r="M246" s="8"/>
      <c r="N246" s="21"/>
      <c r="O246" s="21"/>
      <c r="P246" s="21"/>
    </row>
    <row r="247" spans="3:16" s="6" customFormat="1" hidden="1">
      <c r="C247" s="126" t="s">
        <v>120</v>
      </c>
      <c r="D247" s="178" t="s">
        <v>121</v>
      </c>
      <c r="E247" s="129" t="s">
        <v>41</v>
      </c>
      <c r="F247" s="129">
        <v>2021</v>
      </c>
      <c r="G247" s="129">
        <v>2023</v>
      </c>
      <c r="H247" s="85" t="s">
        <v>19</v>
      </c>
      <c r="I247" s="22">
        <f>I248+I249+I250+I251</f>
        <v>0</v>
      </c>
      <c r="J247" s="4">
        <f t="shared" ref="J247:M247" si="69">J248+J249+J250+J251</f>
        <v>0</v>
      </c>
      <c r="K247" s="4">
        <f t="shared" si="69"/>
        <v>0</v>
      </c>
      <c r="L247" s="4">
        <f t="shared" si="69"/>
        <v>0</v>
      </c>
      <c r="M247" s="4">
        <f t="shared" si="69"/>
        <v>0</v>
      </c>
      <c r="N247" s="21"/>
      <c r="O247" s="21"/>
      <c r="P247" s="21"/>
    </row>
    <row r="248" spans="3:16" s="6" customFormat="1" hidden="1">
      <c r="C248" s="127"/>
      <c r="D248" s="178"/>
      <c r="E248" s="129"/>
      <c r="F248" s="129"/>
      <c r="G248" s="129"/>
      <c r="H248" s="85" t="s">
        <v>20</v>
      </c>
      <c r="I248" s="22"/>
      <c r="J248" s="4"/>
      <c r="K248" s="4"/>
      <c r="L248" s="8"/>
      <c r="M248" s="8"/>
      <c r="N248" s="21"/>
      <c r="O248" s="21"/>
      <c r="P248" s="21"/>
    </row>
    <row r="249" spans="3:16" s="6" customFormat="1" hidden="1">
      <c r="C249" s="127"/>
      <c r="D249" s="178"/>
      <c r="E249" s="129"/>
      <c r="F249" s="129"/>
      <c r="G249" s="129"/>
      <c r="H249" s="85" t="s">
        <v>21</v>
      </c>
      <c r="I249" s="22">
        <v>0</v>
      </c>
      <c r="J249" s="4">
        <v>0</v>
      </c>
      <c r="K249" s="4">
        <v>0</v>
      </c>
      <c r="L249" s="8"/>
      <c r="M249" s="8"/>
      <c r="N249" s="21"/>
      <c r="O249" s="21"/>
      <c r="P249" s="21"/>
    </row>
    <row r="250" spans="3:16" s="6" customFormat="1" hidden="1">
      <c r="C250" s="127"/>
      <c r="D250" s="178"/>
      <c r="E250" s="129"/>
      <c r="F250" s="129"/>
      <c r="G250" s="129"/>
      <c r="H250" s="85" t="s">
        <v>31</v>
      </c>
      <c r="I250" s="22">
        <v>0</v>
      </c>
      <c r="J250" s="4">
        <v>0</v>
      </c>
      <c r="K250" s="4">
        <v>0</v>
      </c>
      <c r="L250" s="8"/>
      <c r="M250" s="8"/>
      <c r="N250" s="21"/>
      <c r="O250" s="21"/>
      <c r="P250" s="21"/>
    </row>
    <row r="251" spans="3:16" s="6" customFormat="1" hidden="1">
      <c r="C251" s="128"/>
      <c r="D251" s="163"/>
      <c r="E251" s="116"/>
      <c r="F251" s="116"/>
      <c r="G251" s="116"/>
      <c r="H251" s="83" t="s">
        <v>35</v>
      </c>
      <c r="I251" s="25">
        <v>0</v>
      </c>
      <c r="J251" s="26">
        <v>0</v>
      </c>
      <c r="K251" s="26">
        <v>0</v>
      </c>
      <c r="L251" s="27"/>
      <c r="M251" s="27"/>
      <c r="N251" s="21"/>
      <c r="O251" s="21"/>
      <c r="P251" s="21"/>
    </row>
    <row r="252" spans="3:16">
      <c r="C252" s="97" t="s">
        <v>122</v>
      </c>
      <c r="D252" s="151" t="s">
        <v>123</v>
      </c>
      <c r="E252" s="138" t="s">
        <v>34</v>
      </c>
      <c r="F252" s="138">
        <v>2021</v>
      </c>
      <c r="G252" s="138">
        <v>2023</v>
      </c>
      <c r="H252" s="86" t="s">
        <v>19</v>
      </c>
      <c r="I252" s="22">
        <f>I253+I254+I255+I256</f>
        <v>2270</v>
      </c>
      <c r="J252" s="4">
        <f t="shared" ref="J252:M252" si="70">J253+J254+J255+J256</f>
        <v>2270</v>
      </c>
      <c r="K252" s="4">
        <f t="shared" si="70"/>
        <v>2043</v>
      </c>
      <c r="L252" s="4">
        <f t="shared" si="70"/>
        <v>198</v>
      </c>
      <c r="M252" s="4">
        <f t="shared" si="70"/>
        <v>0</v>
      </c>
      <c r="N252" s="21">
        <f t="shared" si="64"/>
        <v>0</v>
      </c>
      <c r="O252" s="21">
        <f t="shared" si="65"/>
        <v>0</v>
      </c>
      <c r="P252" s="21">
        <f t="shared" si="66"/>
        <v>9.6916299559471373</v>
      </c>
    </row>
    <row r="253" spans="3:16">
      <c r="C253" s="98"/>
      <c r="D253" s="151"/>
      <c r="E253" s="138"/>
      <c r="F253" s="138"/>
      <c r="G253" s="138"/>
      <c r="H253" s="86" t="s">
        <v>20</v>
      </c>
      <c r="I253" s="23">
        <f>I258+I263+I268+I273+I278+I283+I288+I293</f>
        <v>2270</v>
      </c>
      <c r="J253" s="24">
        <f t="shared" ref="J253:K255" si="71">J258+J263+J268+J273+J278+J283+J288+J293</f>
        <v>2270</v>
      </c>
      <c r="K253" s="24">
        <f t="shared" si="71"/>
        <v>2043</v>
      </c>
      <c r="L253" s="28">
        <v>198</v>
      </c>
      <c r="M253" s="28"/>
      <c r="N253" s="21">
        <f t="shared" si="64"/>
        <v>0</v>
      </c>
      <c r="O253" s="21">
        <f t="shared" si="65"/>
        <v>0</v>
      </c>
      <c r="P253" s="21">
        <f t="shared" si="66"/>
        <v>9.6916299559471373</v>
      </c>
    </row>
    <row r="254" spans="3:16">
      <c r="C254" s="98"/>
      <c r="D254" s="151"/>
      <c r="E254" s="138"/>
      <c r="F254" s="138"/>
      <c r="G254" s="138"/>
      <c r="H254" s="86" t="s">
        <v>21</v>
      </c>
      <c r="I254" s="23">
        <f>I259+I264+I269+I274+I279+I284+I289+I294</f>
        <v>0</v>
      </c>
      <c r="J254" s="24">
        <f t="shared" si="71"/>
        <v>0</v>
      </c>
      <c r="K254" s="24">
        <f t="shared" si="71"/>
        <v>0</v>
      </c>
      <c r="L254" s="28"/>
      <c r="M254" s="28"/>
      <c r="N254" s="21"/>
      <c r="O254" s="21"/>
      <c r="P254" s="21"/>
    </row>
    <row r="255" spans="3:16">
      <c r="C255" s="98"/>
      <c r="D255" s="151"/>
      <c r="E255" s="138"/>
      <c r="F255" s="138"/>
      <c r="G255" s="138"/>
      <c r="H255" s="86" t="s">
        <v>31</v>
      </c>
      <c r="I255" s="23">
        <f>I260+I265+I270+I275+I280+I285+I290+I295</f>
        <v>0</v>
      </c>
      <c r="J255" s="24">
        <f t="shared" si="71"/>
        <v>0</v>
      </c>
      <c r="K255" s="24">
        <f t="shared" si="71"/>
        <v>0</v>
      </c>
      <c r="L255" s="28"/>
      <c r="M255" s="28"/>
      <c r="N255" s="21"/>
      <c r="O255" s="21"/>
      <c r="P255" s="21"/>
    </row>
    <row r="256" spans="3:16">
      <c r="C256" s="99"/>
      <c r="D256" s="151"/>
      <c r="E256" s="138"/>
      <c r="F256" s="138"/>
      <c r="G256" s="138"/>
      <c r="H256" s="86" t="s">
        <v>35</v>
      </c>
      <c r="I256" s="23">
        <f>I261+I266</f>
        <v>0</v>
      </c>
      <c r="J256" s="24">
        <f t="shared" ref="J256:K256" si="72">J261+J266</f>
        <v>0</v>
      </c>
      <c r="K256" s="24">
        <f t="shared" si="72"/>
        <v>0</v>
      </c>
      <c r="L256" s="28"/>
      <c r="M256" s="28"/>
      <c r="N256" s="21"/>
      <c r="O256" s="21"/>
      <c r="P256" s="21"/>
    </row>
    <row r="257" spans="3:16">
      <c r="C257" s="122" t="s">
        <v>124</v>
      </c>
      <c r="D257" s="151" t="s">
        <v>125</v>
      </c>
      <c r="E257" s="129" t="s">
        <v>126</v>
      </c>
      <c r="F257" s="138">
        <v>2021</v>
      </c>
      <c r="G257" s="138">
        <v>2023</v>
      </c>
      <c r="H257" s="85" t="s">
        <v>19</v>
      </c>
      <c r="I257" s="22">
        <f>I258+I259+I260+I261</f>
        <v>220</v>
      </c>
      <c r="J257" s="4">
        <f t="shared" ref="J257:M257" si="73">J258+J259+J260+J261</f>
        <v>220</v>
      </c>
      <c r="K257" s="4">
        <f t="shared" si="73"/>
        <v>220</v>
      </c>
      <c r="L257" s="4">
        <f t="shared" si="73"/>
        <v>198</v>
      </c>
      <c r="M257" s="4">
        <f t="shared" si="73"/>
        <v>0</v>
      </c>
      <c r="N257" s="21">
        <f t="shared" si="64"/>
        <v>0</v>
      </c>
      <c r="O257" s="21">
        <f t="shared" si="65"/>
        <v>0</v>
      </c>
      <c r="P257" s="21">
        <f t="shared" si="66"/>
        <v>90</v>
      </c>
    </row>
    <row r="258" spans="3:16">
      <c r="C258" s="122"/>
      <c r="D258" s="151"/>
      <c r="E258" s="129"/>
      <c r="F258" s="138"/>
      <c r="G258" s="138"/>
      <c r="H258" s="85" t="s">
        <v>20</v>
      </c>
      <c r="I258" s="22">
        <v>220</v>
      </c>
      <c r="J258" s="4">
        <v>220</v>
      </c>
      <c r="K258" s="4">
        <v>220</v>
      </c>
      <c r="L258" s="28">
        <v>198</v>
      </c>
      <c r="M258" s="28"/>
      <c r="N258" s="21">
        <f t="shared" si="64"/>
        <v>0</v>
      </c>
      <c r="O258" s="21">
        <f t="shared" si="65"/>
        <v>0</v>
      </c>
      <c r="P258" s="21">
        <f t="shared" si="66"/>
        <v>90</v>
      </c>
    </row>
    <row r="259" spans="3:16">
      <c r="C259" s="122"/>
      <c r="D259" s="151"/>
      <c r="E259" s="129"/>
      <c r="F259" s="138"/>
      <c r="G259" s="138"/>
      <c r="H259" s="85" t="s">
        <v>21</v>
      </c>
      <c r="I259" s="22">
        <v>0</v>
      </c>
      <c r="J259" s="4">
        <v>0</v>
      </c>
      <c r="K259" s="4">
        <v>0</v>
      </c>
      <c r="L259" s="28"/>
      <c r="M259" s="28"/>
      <c r="N259" s="21"/>
      <c r="O259" s="21"/>
      <c r="P259" s="21"/>
    </row>
    <row r="260" spans="3:16">
      <c r="C260" s="122"/>
      <c r="D260" s="151"/>
      <c r="E260" s="129"/>
      <c r="F260" s="138"/>
      <c r="G260" s="138"/>
      <c r="H260" s="85" t="s">
        <v>31</v>
      </c>
      <c r="I260" s="22">
        <v>0</v>
      </c>
      <c r="J260" s="4">
        <v>0</v>
      </c>
      <c r="K260" s="4">
        <v>0</v>
      </c>
      <c r="L260" s="28"/>
      <c r="M260" s="28"/>
      <c r="N260" s="21"/>
      <c r="O260" s="21"/>
      <c r="P260" s="21"/>
    </row>
    <row r="261" spans="3:16">
      <c r="C261" s="122"/>
      <c r="D261" s="151"/>
      <c r="E261" s="129"/>
      <c r="F261" s="138"/>
      <c r="G261" s="138"/>
      <c r="H261" s="85" t="s">
        <v>35</v>
      </c>
      <c r="I261" s="22">
        <v>0</v>
      </c>
      <c r="J261" s="4">
        <v>0</v>
      </c>
      <c r="K261" s="4">
        <v>0</v>
      </c>
      <c r="L261" s="28"/>
      <c r="M261" s="28"/>
      <c r="N261" s="21"/>
      <c r="O261" s="21"/>
      <c r="P261" s="21"/>
    </row>
    <row r="262" spans="3:16" hidden="1">
      <c r="C262" s="122" t="s">
        <v>127</v>
      </c>
      <c r="D262" s="178" t="s">
        <v>128</v>
      </c>
      <c r="E262" s="129" t="s">
        <v>126</v>
      </c>
      <c r="F262" s="129">
        <v>2022</v>
      </c>
      <c r="G262" s="129">
        <v>2022</v>
      </c>
      <c r="H262" s="85" t="s">
        <v>19</v>
      </c>
      <c r="I262" s="22">
        <f>I263+I264+I265+I266</f>
        <v>0</v>
      </c>
      <c r="J262" s="4">
        <f t="shared" ref="J262:M262" si="74">J263+J264+J265+J266</f>
        <v>0</v>
      </c>
      <c r="K262" s="4">
        <f t="shared" si="74"/>
        <v>0</v>
      </c>
      <c r="L262" s="4">
        <f t="shared" si="74"/>
        <v>0</v>
      </c>
      <c r="M262" s="4">
        <f t="shared" si="74"/>
        <v>0</v>
      </c>
      <c r="N262" s="21"/>
      <c r="O262" s="21"/>
      <c r="P262" s="21"/>
    </row>
    <row r="263" spans="3:16" hidden="1">
      <c r="C263" s="122"/>
      <c r="D263" s="178"/>
      <c r="E263" s="129"/>
      <c r="F263" s="129"/>
      <c r="G263" s="129"/>
      <c r="H263" s="85" t="s">
        <v>20</v>
      </c>
      <c r="I263" s="22">
        <v>0</v>
      </c>
      <c r="J263" s="4">
        <v>0</v>
      </c>
      <c r="K263" s="4">
        <v>0</v>
      </c>
      <c r="L263" s="28"/>
      <c r="M263" s="28"/>
      <c r="N263" s="21"/>
      <c r="O263" s="21"/>
      <c r="P263" s="21"/>
    </row>
    <row r="264" spans="3:16" hidden="1">
      <c r="C264" s="122"/>
      <c r="D264" s="178"/>
      <c r="E264" s="129"/>
      <c r="F264" s="129"/>
      <c r="G264" s="129"/>
      <c r="H264" s="85" t="s">
        <v>21</v>
      </c>
      <c r="I264" s="22">
        <v>0</v>
      </c>
      <c r="J264" s="4">
        <v>0</v>
      </c>
      <c r="K264" s="4">
        <v>0</v>
      </c>
      <c r="L264" s="28"/>
      <c r="M264" s="28"/>
      <c r="N264" s="21"/>
      <c r="O264" s="21"/>
      <c r="P264" s="21"/>
    </row>
    <row r="265" spans="3:16" hidden="1">
      <c r="C265" s="122"/>
      <c r="D265" s="178"/>
      <c r="E265" s="129"/>
      <c r="F265" s="129"/>
      <c r="G265" s="129"/>
      <c r="H265" s="85" t="s">
        <v>31</v>
      </c>
      <c r="I265" s="22">
        <v>0</v>
      </c>
      <c r="J265" s="4">
        <v>0</v>
      </c>
      <c r="K265" s="4">
        <v>0</v>
      </c>
      <c r="L265" s="28"/>
      <c r="M265" s="28"/>
      <c r="N265" s="21"/>
      <c r="O265" s="21"/>
      <c r="P265" s="21"/>
    </row>
    <row r="266" spans="3:16" hidden="1">
      <c r="C266" s="122"/>
      <c r="D266" s="178"/>
      <c r="E266" s="129"/>
      <c r="F266" s="129"/>
      <c r="G266" s="129"/>
      <c r="H266" s="85" t="s">
        <v>35</v>
      </c>
      <c r="I266" s="22">
        <v>0</v>
      </c>
      <c r="J266" s="4">
        <v>0</v>
      </c>
      <c r="K266" s="4">
        <v>0</v>
      </c>
      <c r="L266" s="28"/>
      <c r="M266" s="28"/>
      <c r="N266" s="21"/>
      <c r="O266" s="21"/>
      <c r="P266" s="21"/>
    </row>
    <row r="267" spans="3:16">
      <c r="C267" s="122" t="s">
        <v>129</v>
      </c>
      <c r="D267" s="157" t="s">
        <v>130</v>
      </c>
      <c r="E267" s="129" t="s">
        <v>107</v>
      </c>
      <c r="F267" s="129">
        <v>2021</v>
      </c>
      <c r="G267" s="129">
        <v>2023</v>
      </c>
      <c r="H267" s="85" t="s">
        <v>19</v>
      </c>
      <c r="I267" s="22">
        <f>I268+I269+I270+I271</f>
        <v>150</v>
      </c>
      <c r="J267" s="4">
        <f t="shared" ref="J267:M267" si="75">J268+J269+J270+J271</f>
        <v>150</v>
      </c>
      <c r="K267" s="4">
        <f t="shared" si="75"/>
        <v>150</v>
      </c>
      <c r="L267" s="4">
        <f t="shared" si="75"/>
        <v>0</v>
      </c>
      <c r="M267" s="4">
        <f t="shared" si="75"/>
        <v>0</v>
      </c>
      <c r="N267" s="21">
        <f t="shared" si="64"/>
        <v>0</v>
      </c>
      <c r="O267" s="21">
        <f t="shared" si="65"/>
        <v>0</v>
      </c>
      <c r="P267" s="21">
        <f t="shared" si="66"/>
        <v>0</v>
      </c>
    </row>
    <row r="268" spans="3:16">
      <c r="C268" s="122"/>
      <c r="D268" s="157"/>
      <c r="E268" s="129"/>
      <c r="F268" s="129"/>
      <c r="G268" s="129"/>
      <c r="H268" s="85" t="s">
        <v>20</v>
      </c>
      <c r="I268" s="22">
        <v>150</v>
      </c>
      <c r="J268" s="4">
        <v>150</v>
      </c>
      <c r="K268" s="4">
        <v>150</v>
      </c>
      <c r="L268" s="28"/>
      <c r="M268" s="28"/>
      <c r="N268" s="21">
        <f t="shared" si="64"/>
        <v>0</v>
      </c>
      <c r="O268" s="21">
        <f t="shared" si="65"/>
        <v>0</v>
      </c>
      <c r="P268" s="21">
        <f t="shared" si="66"/>
        <v>0</v>
      </c>
    </row>
    <row r="269" spans="3:16">
      <c r="C269" s="122"/>
      <c r="D269" s="157"/>
      <c r="E269" s="129"/>
      <c r="F269" s="129"/>
      <c r="G269" s="129"/>
      <c r="H269" s="85" t="s">
        <v>21</v>
      </c>
      <c r="I269" s="22">
        <v>0</v>
      </c>
      <c r="J269" s="4">
        <v>0</v>
      </c>
      <c r="K269" s="4">
        <v>0</v>
      </c>
      <c r="L269" s="28"/>
      <c r="M269" s="28"/>
      <c r="N269" s="21"/>
      <c r="O269" s="21"/>
      <c r="P269" s="21"/>
    </row>
    <row r="270" spans="3:16">
      <c r="C270" s="122"/>
      <c r="D270" s="157"/>
      <c r="E270" s="129"/>
      <c r="F270" s="129"/>
      <c r="G270" s="129"/>
      <c r="H270" s="85" t="s">
        <v>31</v>
      </c>
      <c r="I270" s="22">
        <v>0</v>
      </c>
      <c r="J270" s="4">
        <v>0</v>
      </c>
      <c r="K270" s="4">
        <v>0</v>
      </c>
      <c r="L270" s="28"/>
      <c r="M270" s="28"/>
      <c r="N270" s="21"/>
      <c r="O270" s="21"/>
      <c r="P270" s="21"/>
    </row>
    <row r="271" spans="3:16">
      <c r="C271" s="122"/>
      <c r="D271" s="157"/>
      <c r="E271" s="129"/>
      <c r="F271" s="129"/>
      <c r="G271" s="129"/>
      <c r="H271" s="85" t="s">
        <v>35</v>
      </c>
      <c r="I271" s="22">
        <v>0</v>
      </c>
      <c r="J271" s="4">
        <v>0</v>
      </c>
      <c r="K271" s="4">
        <v>0</v>
      </c>
      <c r="L271" s="28"/>
      <c r="M271" s="28"/>
      <c r="N271" s="21"/>
      <c r="O271" s="21"/>
      <c r="P271" s="21"/>
    </row>
    <row r="272" spans="3:16" hidden="1">
      <c r="C272" s="122" t="s">
        <v>131</v>
      </c>
      <c r="D272" s="157" t="s">
        <v>132</v>
      </c>
      <c r="E272" s="129" t="s">
        <v>133</v>
      </c>
      <c r="F272" s="129">
        <v>2022</v>
      </c>
      <c r="G272" s="129">
        <v>2023</v>
      </c>
      <c r="H272" s="85" t="s">
        <v>19</v>
      </c>
      <c r="I272" s="22">
        <f>I273+I274+I275+I276</f>
        <v>0</v>
      </c>
      <c r="J272" s="4">
        <f t="shared" ref="J272:K272" si="76">J273+J274+J275+J276</f>
        <v>0</v>
      </c>
      <c r="K272" s="4">
        <f t="shared" si="76"/>
        <v>0</v>
      </c>
      <c r="L272" s="4">
        <v>0</v>
      </c>
      <c r="M272" s="4">
        <v>0</v>
      </c>
      <c r="N272" s="21"/>
      <c r="O272" s="21"/>
      <c r="P272" s="21"/>
    </row>
    <row r="273" spans="3:16" hidden="1">
      <c r="C273" s="122"/>
      <c r="D273" s="157"/>
      <c r="E273" s="129"/>
      <c r="F273" s="129"/>
      <c r="G273" s="129"/>
      <c r="H273" s="85" t="s">
        <v>20</v>
      </c>
      <c r="I273" s="22">
        <v>0</v>
      </c>
      <c r="J273" s="4">
        <v>0</v>
      </c>
      <c r="K273" s="4">
        <v>0</v>
      </c>
      <c r="L273" s="28"/>
      <c r="M273" s="28"/>
      <c r="N273" s="21"/>
      <c r="O273" s="21"/>
      <c r="P273" s="21"/>
    </row>
    <row r="274" spans="3:16" hidden="1">
      <c r="C274" s="122"/>
      <c r="D274" s="157"/>
      <c r="E274" s="129"/>
      <c r="F274" s="129"/>
      <c r="G274" s="129"/>
      <c r="H274" s="85" t="s">
        <v>21</v>
      </c>
      <c r="I274" s="22">
        <v>0</v>
      </c>
      <c r="J274" s="4">
        <v>0</v>
      </c>
      <c r="K274" s="4">
        <v>0</v>
      </c>
      <c r="L274" s="28"/>
      <c r="M274" s="28"/>
      <c r="N274" s="21"/>
      <c r="O274" s="21"/>
      <c r="P274" s="21"/>
    </row>
    <row r="275" spans="3:16" hidden="1">
      <c r="C275" s="122"/>
      <c r="D275" s="157"/>
      <c r="E275" s="129"/>
      <c r="F275" s="129"/>
      <c r="G275" s="129"/>
      <c r="H275" s="85" t="s">
        <v>31</v>
      </c>
      <c r="I275" s="22">
        <v>0</v>
      </c>
      <c r="J275" s="4">
        <v>0</v>
      </c>
      <c r="K275" s="4">
        <v>0</v>
      </c>
      <c r="L275" s="28"/>
      <c r="M275" s="28"/>
      <c r="N275" s="21"/>
      <c r="O275" s="21"/>
      <c r="P275" s="21"/>
    </row>
    <row r="276" spans="3:16" hidden="1">
      <c r="C276" s="122"/>
      <c r="D276" s="157"/>
      <c r="E276" s="129"/>
      <c r="F276" s="129"/>
      <c r="G276" s="129"/>
      <c r="H276" s="85" t="s">
        <v>35</v>
      </c>
      <c r="I276" s="22">
        <v>0</v>
      </c>
      <c r="J276" s="4">
        <v>0</v>
      </c>
      <c r="K276" s="4">
        <v>0</v>
      </c>
      <c r="L276" s="28"/>
      <c r="M276" s="28"/>
      <c r="N276" s="21"/>
      <c r="O276" s="21"/>
      <c r="P276" s="21"/>
    </row>
    <row r="277" spans="3:16">
      <c r="C277" s="122" t="s">
        <v>134</v>
      </c>
      <c r="D277" s="178" t="s">
        <v>135</v>
      </c>
      <c r="E277" s="129" t="s">
        <v>136</v>
      </c>
      <c r="F277" s="129">
        <v>2021</v>
      </c>
      <c r="G277" s="129">
        <v>2021</v>
      </c>
      <c r="H277" s="85" t="s">
        <v>19</v>
      </c>
      <c r="I277" s="22">
        <f>I278+I279+I280+I281</f>
        <v>300</v>
      </c>
      <c r="J277" s="4">
        <f t="shared" ref="J277:M277" si="77">J278+J279+J280+J281</f>
        <v>300</v>
      </c>
      <c r="K277" s="4">
        <f t="shared" si="77"/>
        <v>300</v>
      </c>
      <c r="L277" s="4">
        <f t="shared" si="77"/>
        <v>0</v>
      </c>
      <c r="M277" s="4">
        <f t="shared" si="77"/>
        <v>0</v>
      </c>
      <c r="N277" s="21">
        <f t="shared" si="64"/>
        <v>0</v>
      </c>
      <c r="O277" s="21">
        <f t="shared" si="65"/>
        <v>0</v>
      </c>
      <c r="P277" s="21">
        <f t="shared" si="66"/>
        <v>0</v>
      </c>
    </row>
    <row r="278" spans="3:16">
      <c r="C278" s="122"/>
      <c r="D278" s="178"/>
      <c r="E278" s="129"/>
      <c r="F278" s="129"/>
      <c r="G278" s="129"/>
      <c r="H278" s="85" t="s">
        <v>20</v>
      </c>
      <c r="I278" s="22">
        <v>300</v>
      </c>
      <c r="J278" s="4">
        <v>300</v>
      </c>
      <c r="K278" s="4">
        <v>300</v>
      </c>
      <c r="L278" s="28"/>
      <c r="M278" s="28"/>
      <c r="N278" s="21">
        <f t="shared" si="64"/>
        <v>0</v>
      </c>
      <c r="O278" s="21">
        <f t="shared" si="65"/>
        <v>0</v>
      </c>
      <c r="P278" s="21">
        <f t="shared" si="66"/>
        <v>0</v>
      </c>
    </row>
    <row r="279" spans="3:16">
      <c r="C279" s="122"/>
      <c r="D279" s="178"/>
      <c r="E279" s="129"/>
      <c r="F279" s="129"/>
      <c r="G279" s="129"/>
      <c r="H279" s="85" t="s">
        <v>21</v>
      </c>
      <c r="I279" s="22">
        <v>0</v>
      </c>
      <c r="J279" s="4">
        <v>0</v>
      </c>
      <c r="K279" s="4">
        <v>0</v>
      </c>
      <c r="L279" s="28"/>
      <c r="M279" s="28"/>
      <c r="N279" s="21"/>
      <c r="O279" s="21"/>
      <c r="P279" s="21"/>
    </row>
    <row r="280" spans="3:16">
      <c r="C280" s="122"/>
      <c r="D280" s="178"/>
      <c r="E280" s="129"/>
      <c r="F280" s="129"/>
      <c r="G280" s="129"/>
      <c r="H280" s="85" t="s">
        <v>31</v>
      </c>
      <c r="I280" s="22">
        <v>0</v>
      </c>
      <c r="J280" s="4">
        <v>0</v>
      </c>
      <c r="K280" s="4">
        <v>0</v>
      </c>
      <c r="L280" s="28"/>
      <c r="M280" s="28"/>
      <c r="N280" s="21"/>
      <c r="O280" s="21"/>
      <c r="P280" s="21"/>
    </row>
    <row r="281" spans="3:16">
      <c r="C281" s="122"/>
      <c r="D281" s="178"/>
      <c r="E281" s="129"/>
      <c r="F281" s="129"/>
      <c r="G281" s="129"/>
      <c r="H281" s="85" t="s">
        <v>35</v>
      </c>
      <c r="I281" s="22">
        <v>0</v>
      </c>
      <c r="J281" s="4">
        <v>0</v>
      </c>
      <c r="K281" s="4">
        <v>0</v>
      </c>
      <c r="L281" s="28"/>
      <c r="M281" s="28"/>
      <c r="N281" s="21"/>
      <c r="O281" s="21"/>
      <c r="P281" s="21"/>
    </row>
    <row r="282" spans="3:16">
      <c r="C282" s="122" t="s">
        <v>137</v>
      </c>
      <c r="D282" s="178" t="s">
        <v>138</v>
      </c>
      <c r="E282" s="129" t="s">
        <v>98</v>
      </c>
      <c r="F282" s="129">
        <v>2021</v>
      </c>
      <c r="G282" s="129">
        <v>2023</v>
      </c>
      <c r="H282" s="85" t="s">
        <v>19</v>
      </c>
      <c r="I282" s="22">
        <f>I283+I284+I285+I286</f>
        <v>500</v>
      </c>
      <c r="J282" s="4">
        <f t="shared" ref="J282:M282" si="78">J283+J284+J285+J286</f>
        <v>500</v>
      </c>
      <c r="K282" s="4">
        <f t="shared" si="78"/>
        <v>273</v>
      </c>
      <c r="L282" s="4">
        <f t="shared" si="78"/>
        <v>0</v>
      </c>
      <c r="M282" s="4">
        <f t="shared" si="78"/>
        <v>0</v>
      </c>
      <c r="N282" s="21">
        <f t="shared" si="64"/>
        <v>0</v>
      </c>
      <c r="O282" s="21">
        <f t="shared" si="65"/>
        <v>0</v>
      </c>
      <c r="P282" s="21">
        <f t="shared" si="66"/>
        <v>0</v>
      </c>
    </row>
    <row r="283" spans="3:16">
      <c r="C283" s="122"/>
      <c r="D283" s="178"/>
      <c r="E283" s="129"/>
      <c r="F283" s="129"/>
      <c r="G283" s="129"/>
      <c r="H283" s="85" t="s">
        <v>20</v>
      </c>
      <c r="I283" s="22">
        <v>500</v>
      </c>
      <c r="J283" s="4">
        <v>500</v>
      </c>
      <c r="K283" s="4">
        <f>500-227</f>
        <v>273</v>
      </c>
      <c r="L283" s="28"/>
      <c r="M283" s="28"/>
      <c r="N283" s="21">
        <f t="shared" si="64"/>
        <v>0</v>
      </c>
      <c r="O283" s="21">
        <f t="shared" si="65"/>
        <v>0</v>
      </c>
      <c r="P283" s="21">
        <f t="shared" si="66"/>
        <v>0</v>
      </c>
    </row>
    <row r="284" spans="3:16">
      <c r="C284" s="122"/>
      <c r="D284" s="178"/>
      <c r="E284" s="129"/>
      <c r="F284" s="129"/>
      <c r="G284" s="129"/>
      <c r="H284" s="85" t="s">
        <v>21</v>
      </c>
      <c r="I284" s="22">
        <v>0</v>
      </c>
      <c r="J284" s="4">
        <v>0</v>
      </c>
      <c r="K284" s="4">
        <v>0</v>
      </c>
      <c r="L284" s="28"/>
      <c r="M284" s="28"/>
      <c r="N284" s="21"/>
      <c r="O284" s="21"/>
      <c r="P284" s="21"/>
    </row>
    <row r="285" spans="3:16">
      <c r="C285" s="122"/>
      <c r="D285" s="178"/>
      <c r="E285" s="129"/>
      <c r="F285" s="129"/>
      <c r="G285" s="129"/>
      <c r="H285" s="85" t="s">
        <v>31</v>
      </c>
      <c r="I285" s="22">
        <v>0</v>
      </c>
      <c r="J285" s="4">
        <v>0</v>
      </c>
      <c r="K285" s="4">
        <v>0</v>
      </c>
      <c r="L285" s="28"/>
      <c r="M285" s="28"/>
      <c r="N285" s="21"/>
      <c r="O285" s="21"/>
      <c r="P285" s="21"/>
    </row>
    <row r="286" spans="3:16">
      <c r="C286" s="122"/>
      <c r="D286" s="178"/>
      <c r="E286" s="129"/>
      <c r="F286" s="129"/>
      <c r="G286" s="129"/>
      <c r="H286" s="85" t="s">
        <v>35</v>
      </c>
      <c r="I286" s="22">
        <v>0</v>
      </c>
      <c r="J286" s="4">
        <v>0</v>
      </c>
      <c r="K286" s="4">
        <v>0</v>
      </c>
      <c r="L286" s="28"/>
      <c r="M286" s="28"/>
      <c r="N286" s="21"/>
      <c r="O286" s="21"/>
      <c r="P286" s="21"/>
    </row>
    <row r="287" spans="3:16" s="7" customFormat="1">
      <c r="C287" s="122" t="s">
        <v>139</v>
      </c>
      <c r="D287" s="157" t="s">
        <v>140</v>
      </c>
      <c r="E287" s="129" t="s">
        <v>126</v>
      </c>
      <c r="F287" s="129">
        <v>2021</v>
      </c>
      <c r="G287" s="129">
        <v>2023</v>
      </c>
      <c r="H287" s="85" t="s">
        <v>19</v>
      </c>
      <c r="I287" s="22">
        <f>I288+I289+I290+I291</f>
        <v>200</v>
      </c>
      <c r="J287" s="4">
        <f t="shared" ref="J287:M287" si="79">J288+J289+J290+J291</f>
        <v>200</v>
      </c>
      <c r="K287" s="4">
        <f t="shared" si="79"/>
        <v>200</v>
      </c>
      <c r="L287" s="4">
        <f t="shared" si="79"/>
        <v>0</v>
      </c>
      <c r="M287" s="4">
        <f t="shared" si="79"/>
        <v>0</v>
      </c>
      <c r="N287" s="21">
        <f t="shared" si="64"/>
        <v>0</v>
      </c>
      <c r="O287" s="21">
        <f t="shared" si="65"/>
        <v>0</v>
      </c>
      <c r="P287" s="21">
        <f t="shared" si="66"/>
        <v>0</v>
      </c>
    </row>
    <row r="288" spans="3:16" s="7" customFormat="1">
      <c r="C288" s="122"/>
      <c r="D288" s="157"/>
      <c r="E288" s="129"/>
      <c r="F288" s="129"/>
      <c r="G288" s="129"/>
      <c r="H288" s="85" t="s">
        <v>20</v>
      </c>
      <c r="I288" s="22">
        <v>200</v>
      </c>
      <c r="J288" s="4">
        <v>200</v>
      </c>
      <c r="K288" s="4">
        <v>200</v>
      </c>
      <c r="L288" s="28"/>
      <c r="M288" s="28"/>
      <c r="N288" s="21">
        <f t="shared" si="64"/>
        <v>0</v>
      </c>
      <c r="O288" s="21">
        <f t="shared" si="65"/>
        <v>0</v>
      </c>
      <c r="P288" s="21">
        <f t="shared" si="66"/>
        <v>0</v>
      </c>
    </row>
    <row r="289" spans="3:16" s="7" customFormat="1">
      <c r="C289" s="122"/>
      <c r="D289" s="157"/>
      <c r="E289" s="129"/>
      <c r="F289" s="129"/>
      <c r="G289" s="129"/>
      <c r="H289" s="85" t="s">
        <v>21</v>
      </c>
      <c r="I289" s="22"/>
      <c r="J289" s="4"/>
      <c r="K289" s="4"/>
      <c r="L289" s="28"/>
      <c r="M289" s="28"/>
      <c r="N289" s="21"/>
      <c r="O289" s="21"/>
      <c r="P289" s="21"/>
    </row>
    <row r="290" spans="3:16" s="7" customFormat="1">
      <c r="C290" s="122"/>
      <c r="D290" s="157"/>
      <c r="E290" s="129"/>
      <c r="F290" s="129"/>
      <c r="G290" s="129"/>
      <c r="H290" s="85" t="s">
        <v>31</v>
      </c>
      <c r="I290" s="22"/>
      <c r="J290" s="4"/>
      <c r="K290" s="4"/>
      <c r="L290" s="28"/>
      <c r="M290" s="28"/>
      <c r="N290" s="21"/>
      <c r="O290" s="21"/>
      <c r="P290" s="21"/>
    </row>
    <row r="291" spans="3:16" s="7" customFormat="1">
      <c r="C291" s="122"/>
      <c r="D291" s="157"/>
      <c r="E291" s="129"/>
      <c r="F291" s="129"/>
      <c r="G291" s="129"/>
      <c r="H291" s="85" t="s">
        <v>35</v>
      </c>
      <c r="I291" s="22"/>
      <c r="J291" s="4"/>
      <c r="K291" s="4"/>
      <c r="L291" s="28"/>
      <c r="M291" s="28"/>
      <c r="N291" s="21"/>
      <c r="O291" s="21"/>
      <c r="P291" s="21"/>
    </row>
    <row r="292" spans="3:16">
      <c r="C292" s="122" t="s">
        <v>141</v>
      </c>
      <c r="D292" s="178" t="s">
        <v>142</v>
      </c>
      <c r="E292" s="129" t="s">
        <v>143</v>
      </c>
      <c r="F292" s="129">
        <v>2021</v>
      </c>
      <c r="G292" s="129">
        <v>2023</v>
      </c>
      <c r="H292" s="85" t="s">
        <v>19</v>
      </c>
      <c r="I292" s="22">
        <f>I293+I294+I295+I296</f>
        <v>900</v>
      </c>
      <c r="J292" s="4">
        <f t="shared" ref="J292:M292" si="80">J293+J294+J295+J296</f>
        <v>900</v>
      </c>
      <c r="K292" s="4">
        <f t="shared" si="80"/>
        <v>900</v>
      </c>
      <c r="L292" s="4">
        <f t="shared" si="80"/>
        <v>0</v>
      </c>
      <c r="M292" s="4">
        <f t="shared" si="80"/>
        <v>0</v>
      </c>
      <c r="N292" s="21">
        <f t="shared" si="64"/>
        <v>0</v>
      </c>
      <c r="O292" s="21">
        <f t="shared" si="65"/>
        <v>0</v>
      </c>
      <c r="P292" s="21">
        <f t="shared" si="66"/>
        <v>0</v>
      </c>
    </row>
    <row r="293" spans="3:16">
      <c r="C293" s="122"/>
      <c r="D293" s="178"/>
      <c r="E293" s="129"/>
      <c r="F293" s="129"/>
      <c r="G293" s="129"/>
      <c r="H293" s="85" t="s">
        <v>20</v>
      </c>
      <c r="I293" s="22">
        <v>900</v>
      </c>
      <c r="J293" s="4">
        <v>900</v>
      </c>
      <c r="K293" s="4">
        <v>900</v>
      </c>
      <c r="L293" s="28"/>
      <c r="M293" s="28"/>
      <c r="N293" s="21">
        <f t="shared" si="64"/>
        <v>0</v>
      </c>
      <c r="O293" s="21">
        <f t="shared" si="65"/>
        <v>0</v>
      </c>
      <c r="P293" s="21">
        <f t="shared" si="66"/>
        <v>0</v>
      </c>
    </row>
    <row r="294" spans="3:16">
      <c r="C294" s="122"/>
      <c r="D294" s="178"/>
      <c r="E294" s="129"/>
      <c r="F294" s="129"/>
      <c r="G294" s="129"/>
      <c r="H294" s="85" t="s">
        <v>21</v>
      </c>
      <c r="I294" s="22">
        <v>0</v>
      </c>
      <c r="J294" s="4">
        <v>0</v>
      </c>
      <c r="K294" s="4">
        <v>0</v>
      </c>
      <c r="L294" s="28"/>
      <c r="M294" s="28"/>
      <c r="N294" s="21"/>
      <c r="O294" s="21"/>
      <c r="P294" s="21"/>
    </row>
    <row r="295" spans="3:16">
      <c r="C295" s="122"/>
      <c r="D295" s="178"/>
      <c r="E295" s="129"/>
      <c r="F295" s="129"/>
      <c r="G295" s="129"/>
      <c r="H295" s="85" t="s">
        <v>31</v>
      </c>
      <c r="I295" s="22">
        <v>0</v>
      </c>
      <c r="J295" s="4">
        <v>0</v>
      </c>
      <c r="K295" s="4">
        <v>0</v>
      </c>
      <c r="L295" s="28"/>
      <c r="M295" s="28"/>
      <c r="N295" s="21"/>
      <c r="O295" s="21"/>
      <c r="P295" s="21"/>
    </row>
    <row r="296" spans="3:16">
      <c r="C296" s="122"/>
      <c r="D296" s="178"/>
      <c r="E296" s="129"/>
      <c r="F296" s="129"/>
      <c r="G296" s="129"/>
      <c r="H296" s="85" t="s">
        <v>35</v>
      </c>
      <c r="I296" s="22">
        <v>0</v>
      </c>
      <c r="J296" s="4">
        <v>0</v>
      </c>
      <c r="K296" s="4">
        <v>0</v>
      </c>
      <c r="L296" s="28"/>
      <c r="M296" s="28"/>
      <c r="N296" s="21"/>
      <c r="O296" s="21"/>
      <c r="P296" s="21"/>
    </row>
    <row r="297" spans="3:16" s="11" customFormat="1">
      <c r="C297" s="179" t="s">
        <v>144</v>
      </c>
      <c r="D297" s="100" t="s">
        <v>145</v>
      </c>
      <c r="E297" s="116" t="s">
        <v>146</v>
      </c>
      <c r="F297" s="116">
        <v>2021</v>
      </c>
      <c r="G297" s="116">
        <v>2023</v>
      </c>
      <c r="H297" s="85" t="s">
        <v>19</v>
      </c>
      <c r="I297" s="22">
        <f>I298+I300+I302+I303</f>
        <v>960362.10000000009</v>
      </c>
      <c r="J297" s="4">
        <f t="shared" ref="J297:M297" si="81">J298+J300+J302+J303</f>
        <v>863089.40000000014</v>
      </c>
      <c r="K297" s="4">
        <f t="shared" si="81"/>
        <v>859599.10000000009</v>
      </c>
      <c r="L297" s="4">
        <f t="shared" si="81"/>
        <v>336440.30000000005</v>
      </c>
      <c r="M297" s="4">
        <f t="shared" si="81"/>
        <v>353517.60000000003</v>
      </c>
      <c r="N297" s="21">
        <f t="shared" ref="N297:N347" si="82">M297/I297*100</f>
        <v>36.810865401706295</v>
      </c>
      <c r="O297" s="21">
        <f t="shared" ref="O297:O347" si="83">M297/J297*100</f>
        <v>40.959557607821388</v>
      </c>
      <c r="P297" s="21">
        <f t="shared" ref="P297:P347" si="84">L297/K297*100</f>
        <v>39.139210359806107</v>
      </c>
    </row>
    <row r="298" spans="3:16" s="11" customFormat="1">
      <c r="C298" s="180"/>
      <c r="D298" s="101"/>
      <c r="E298" s="117"/>
      <c r="F298" s="117"/>
      <c r="G298" s="117"/>
      <c r="H298" s="85" t="s">
        <v>20</v>
      </c>
      <c r="I298" s="22">
        <f>SUM(I305,I310,I402,I472,I552,I582,I610)</f>
        <v>558411.80000000005</v>
      </c>
      <c r="J298" s="4">
        <f>SUM(J305,J310,J402,J472,J552,J582,J610)</f>
        <v>557914.10000000009</v>
      </c>
      <c r="K298" s="4">
        <f>SUM(K305,K310,K402,K472,K552,K582,K610)</f>
        <v>554422.80000000005</v>
      </c>
      <c r="L298" s="4">
        <f>SUM(L305,L310,L402,L472,L552,L582,L610)</f>
        <v>290487.00000000006</v>
      </c>
      <c r="M298" s="4">
        <f>SUM(M305,M310,M402,M472,M552,M582,M610)</f>
        <v>282121.30000000005</v>
      </c>
      <c r="N298" s="21">
        <f t="shared" si="82"/>
        <v>50.522087821210079</v>
      </c>
      <c r="O298" s="21">
        <f t="shared" si="83"/>
        <v>50.567157202157112</v>
      </c>
      <c r="P298" s="21">
        <f t="shared" si="84"/>
        <v>52.394490269880677</v>
      </c>
    </row>
    <row r="299" spans="3:16" s="11" customFormat="1" ht="30">
      <c r="C299" s="180"/>
      <c r="D299" s="101"/>
      <c r="E299" s="117"/>
      <c r="F299" s="117"/>
      <c r="G299" s="117"/>
      <c r="H299" s="86" t="s">
        <v>999</v>
      </c>
      <c r="I299" s="22">
        <f>I583+I611</f>
        <v>5679.2999999999993</v>
      </c>
      <c r="J299" s="22">
        <f t="shared" ref="J299:M299" si="85">J583+J611</f>
        <v>5679.2999999999993</v>
      </c>
      <c r="K299" s="22">
        <f t="shared" si="85"/>
        <v>5679.2999999999993</v>
      </c>
      <c r="L299" s="22">
        <f t="shared" si="85"/>
        <v>5679.2999999999993</v>
      </c>
      <c r="M299" s="22">
        <f t="shared" si="85"/>
        <v>4535.6000000000004</v>
      </c>
      <c r="N299" s="21">
        <f t="shared" ref="N299" si="86">M299/I299*100</f>
        <v>79.861954818375523</v>
      </c>
      <c r="O299" s="21">
        <f t="shared" ref="O299" si="87">M299/J299*100</f>
        <v>79.861954818375523</v>
      </c>
      <c r="P299" s="21">
        <f t="shared" ref="P299" si="88">L299/K299*100</f>
        <v>100</v>
      </c>
    </row>
    <row r="300" spans="3:16" s="11" customFormat="1">
      <c r="C300" s="180"/>
      <c r="D300" s="101"/>
      <c r="E300" s="117"/>
      <c r="F300" s="117"/>
      <c r="G300" s="117"/>
      <c r="H300" s="85" t="s">
        <v>21</v>
      </c>
      <c r="I300" s="22">
        <f>I306+I311+I403+I473+I553+I584+I612</f>
        <v>45950.3</v>
      </c>
      <c r="J300" s="4">
        <f>J306+J311+J403+J473+J553+J584+J612</f>
        <v>45951.3</v>
      </c>
      <c r="K300" s="4">
        <f>K306+K311+K403+K473+K553+K584+K612</f>
        <v>45952.3</v>
      </c>
      <c r="L300" s="4">
        <f>L306+L311+L403+L473+L553+L584+L612</f>
        <v>45953.3</v>
      </c>
      <c r="M300" s="4">
        <f>M306+M311+M403+M473+M553+M584+M612</f>
        <v>36700.699999999997</v>
      </c>
      <c r="N300" s="21">
        <f t="shared" si="82"/>
        <v>79.870425220292347</v>
      </c>
      <c r="O300" s="21">
        <f t="shared" si="83"/>
        <v>79.868687066524771</v>
      </c>
      <c r="P300" s="21">
        <f t="shared" si="84"/>
        <v>100.00217616963678</v>
      </c>
    </row>
    <row r="301" spans="3:16" s="11" customFormat="1" ht="30">
      <c r="C301" s="180"/>
      <c r="D301" s="101"/>
      <c r="E301" s="117"/>
      <c r="F301" s="117"/>
      <c r="G301" s="117"/>
      <c r="H301" s="86" t="s">
        <v>1000</v>
      </c>
      <c r="I301" s="22">
        <f>I585+I613</f>
        <v>45950.3</v>
      </c>
      <c r="J301" s="22">
        <f t="shared" ref="J301:M301" si="89">J585+J613</f>
        <v>45951.3</v>
      </c>
      <c r="K301" s="22">
        <f t="shared" si="89"/>
        <v>45952.3</v>
      </c>
      <c r="L301" s="22">
        <f t="shared" si="89"/>
        <v>45953.3</v>
      </c>
      <c r="M301" s="22">
        <f t="shared" si="89"/>
        <v>36700.699999999997</v>
      </c>
      <c r="N301" s="21">
        <f t="shared" ref="N301" si="90">M301/I301*100</f>
        <v>79.870425220292347</v>
      </c>
      <c r="O301" s="21">
        <f t="shared" ref="O301" si="91">M301/J301*100</f>
        <v>79.868687066524771</v>
      </c>
      <c r="P301" s="21">
        <f t="shared" ref="P301" si="92">L301/K301*100</f>
        <v>100.00217616963678</v>
      </c>
    </row>
    <row r="302" spans="3:16" s="11" customFormat="1">
      <c r="C302" s="180"/>
      <c r="D302" s="101"/>
      <c r="E302" s="117"/>
      <c r="F302" s="117"/>
      <c r="G302" s="117"/>
      <c r="H302" s="85" t="s">
        <v>31</v>
      </c>
      <c r="I302" s="22">
        <f>I307+I312+I404+I474+I554+I586+I614</f>
        <v>96776</v>
      </c>
      <c r="J302" s="4">
        <f>J307+J312+J404+J474+J554+J586+J614</f>
        <v>0</v>
      </c>
      <c r="K302" s="4">
        <f>K307+K312+K404+K474+K554+K586+K614</f>
        <v>0</v>
      </c>
      <c r="L302" s="4">
        <f>L307+L312+L404+L474+L554+L586+L614</f>
        <v>0</v>
      </c>
      <c r="M302" s="4">
        <f>M307+M312+M404+M474+M554+M586+M614</f>
        <v>31798.6</v>
      </c>
      <c r="N302" s="21">
        <f t="shared" si="82"/>
        <v>32.857939985120275</v>
      </c>
      <c r="O302" s="21" t="e">
        <f t="shared" si="83"/>
        <v>#DIV/0!</v>
      </c>
      <c r="P302" s="21" t="e">
        <f t="shared" si="84"/>
        <v>#DIV/0!</v>
      </c>
    </row>
    <row r="303" spans="3:16" s="11" customFormat="1">
      <c r="C303" s="181"/>
      <c r="D303" s="102"/>
      <c r="E303" s="118"/>
      <c r="F303" s="118"/>
      <c r="G303" s="118"/>
      <c r="H303" s="85" t="s">
        <v>35</v>
      </c>
      <c r="I303" s="22">
        <f>I308+I313+I405+I475+I555+I587+I615</f>
        <v>259224</v>
      </c>
      <c r="J303" s="4">
        <f>J308+J313+J405+J475+J555+J587+J615</f>
        <v>259224</v>
      </c>
      <c r="K303" s="4">
        <f>K308+K313+K405+K475+K555+K587+K615</f>
        <v>259224</v>
      </c>
      <c r="L303" s="4">
        <f>L308+L313+L405+L475+L555+L587+L615</f>
        <v>0</v>
      </c>
      <c r="M303" s="4">
        <f>M308+M313+M405+M475+M555+M587+M615</f>
        <v>2897</v>
      </c>
      <c r="N303" s="21">
        <f t="shared" si="82"/>
        <v>1.1175662747276487</v>
      </c>
      <c r="O303" s="21">
        <f t="shared" si="83"/>
        <v>1.1175662747276487</v>
      </c>
      <c r="P303" s="21">
        <f t="shared" si="84"/>
        <v>0</v>
      </c>
    </row>
    <row r="304" spans="3:16">
      <c r="C304" s="182" t="s">
        <v>147</v>
      </c>
      <c r="D304" s="163" t="s">
        <v>148</v>
      </c>
      <c r="E304" s="116" t="s">
        <v>38</v>
      </c>
      <c r="F304" s="116">
        <v>2021</v>
      </c>
      <c r="G304" s="116">
        <v>2023</v>
      </c>
      <c r="H304" s="85" t="s">
        <v>19</v>
      </c>
      <c r="I304" s="22">
        <f>I305+I306+I307+I308</f>
        <v>886082.5</v>
      </c>
      <c r="J304" s="4">
        <f t="shared" ref="J304:M304" si="93">J305+J306+J307+J308</f>
        <v>788808.8</v>
      </c>
      <c r="K304" s="4">
        <f t="shared" si="93"/>
        <v>787582.5</v>
      </c>
      <c r="L304" s="4">
        <f t="shared" si="93"/>
        <v>274585.7</v>
      </c>
      <c r="M304" s="4">
        <f t="shared" si="93"/>
        <v>309281.3</v>
      </c>
      <c r="N304" s="21">
        <f t="shared" si="82"/>
        <v>34.904345814300584</v>
      </c>
      <c r="O304" s="21">
        <f t="shared" si="83"/>
        <v>39.208652337549985</v>
      </c>
      <c r="P304" s="21">
        <f t="shared" si="84"/>
        <v>34.864372938708009</v>
      </c>
    </row>
    <row r="305" spans="3:16">
      <c r="C305" s="183"/>
      <c r="D305" s="164"/>
      <c r="E305" s="117"/>
      <c r="F305" s="117"/>
      <c r="G305" s="117"/>
      <c r="H305" s="85" t="s">
        <v>20</v>
      </c>
      <c r="I305" s="22">
        <v>530082.5</v>
      </c>
      <c r="J305" s="4">
        <v>529584.80000000005</v>
      </c>
      <c r="K305" s="4">
        <v>528358.5</v>
      </c>
      <c r="L305" s="4">
        <v>274585.7</v>
      </c>
      <c r="M305" s="4">
        <v>274585.7</v>
      </c>
      <c r="N305" s="21">
        <f t="shared" si="82"/>
        <v>51.800559346894119</v>
      </c>
      <c r="O305" s="21">
        <f t="shared" si="83"/>
        <v>51.849241141362057</v>
      </c>
      <c r="P305" s="21">
        <f t="shared" si="84"/>
        <v>51.969581259693939</v>
      </c>
    </row>
    <row r="306" spans="3:16">
      <c r="C306" s="183"/>
      <c r="D306" s="164"/>
      <c r="E306" s="117"/>
      <c r="F306" s="117"/>
      <c r="G306" s="117"/>
      <c r="H306" s="85" t="s">
        <v>21</v>
      </c>
      <c r="I306" s="22">
        <v>0</v>
      </c>
      <c r="J306" s="4">
        <v>0</v>
      </c>
      <c r="K306" s="4">
        <v>0</v>
      </c>
      <c r="L306" s="28"/>
      <c r="M306" s="28"/>
      <c r="N306" s="21"/>
      <c r="O306" s="21"/>
      <c r="P306" s="21"/>
    </row>
    <row r="307" spans="3:16">
      <c r="C307" s="183"/>
      <c r="D307" s="164"/>
      <c r="E307" s="117"/>
      <c r="F307" s="117"/>
      <c r="G307" s="117"/>
      <c r="H307" s="85" t="s">
        <v>31</v>
      </c>
      <c r="I307" s="22">
        <v>96776</v>
      </c>
      <c r="J307" s="4"/>
      <c r="K307" s="4"/>
      <c r="L307" s="73"/>
      <c r="M307" s="73">
        <v>31798.6</v>
      </c>
      <c r="N307" s="21">
        <f t="shared" si="82"/>
        <v>32.857939985120275</v>
      </c>
      <c r="O307" s="21" t="e">
        <f t="shared" si="83"/>
        <v>#DIV/0!</v>
      </c>
      <c r="P307" s="21" t="e">
        <f t="shared" si="84"/>
        <v>#DIV/0!</v>
      </c>
    </row>
    <row r="308" spans="3:16">
      <c r="C308" s="184"/>
      <c r="D308" s="165"/>
      <c r="E308" s="118"/>
      <c r="F308" s="118"/>
      <c r="G308" s="118"/>
      <c r="H308" s="85" t="s">
        <v>35</v>
      </c>
      <c r="I308" s="22">
        <v>259224</v>
      </c>
      <c r="J308" s="4">
        <v>259224</v>
      </c>
      <c r="K308" s="4">
        <v>259224</v>
      </c>
      <c r="L308" s="28"/>
      <c r="M308" s="28">
        <v>2897</v>
      </c>
      <c r="N308" s="21">
        <f t="shared" si="82"/>
        <v>1.1175662747276487</v>
      </c>
      <c r="O308" s="21">
        <f t="shared" si="83"/>
        <v>1.1175662747276487</v>
      </c>
      <c r="P308" s="21">
        <f t="shared" si="84"/>
        <v>0</v>
      </c>
    </row>
    <row r="309" spans="3:16">
      <c r="C309" s="175" t="s">
        <v>149</v>
      </c>
      <c r="D309" s="178" t="s">
        <v>150</v>
      </c>
      <c r="E309" s="129" t="s">
        <v>38</v>
      </c>
      <c r="F309" s="129">
        <v>2021</v>
      </c>
      <c r="G309" s="129">
        <v>2023</v>
      </c>
      <c r="H309" s="85" t="s">
        <v>19</v>
      </c>
      <c r="I309" s="22">
        <f>I310+I311+I312+I313</f>
        <v>6700</v>
      </c>
      <c r="J309" s="4">
        <f t="shared" ref="J309:M309" si="94">J310+J311+J312+J313</f>
        <v>6700</v>
      </c>
      <c r="K309" s="4">
        <f t="shared" si="94"/>
        <v>6030</v>
      </c>
      <c r="L309" s="4">
        <f t="shared" si="94"/>
        <v>1800</v>
      </c>
      <c r="M309" s="4">
        <f t="shared" si="94"/>
        <v>0</v>
      </c>
      <c r="N309" s="21">
        <f t="shared" si="82"/>
        <v>0</v>
      </c>
      <c r="O309" s="21">
        <f t="shared" si="83"/>
        <v>0</v>
      </c>
      <c r="P309" s="21">
        <f t="shared" si="84"/>
        <v>29.850746268656714</v>
      </c>
    </row>
    <row r="310" spans="3:16">
      <c r="C310" s="175"/>
      <c r="D310" s="178"/>
      <c r="E310" s="129"/>
      <c r="F310" s="129"/>
      <c r="G310" s="129"/>
      <c r="H310" s="85" t="s">
        <v>20</v>
      </c>
      <c r="I310" s="29">
        <f>I315+I320+I325+I330+I335+I340+I347+I352+I357+I362+I367+I372+I377+I382+I387</f>
        <v>6700</v>
      </c>
      <c r="J310" s="30">
        <f>J315+J320+J325+J330+J335+J340+J347+J352+J357+J362+J367+J372+J377+J382+J387</f>
        <v>6700</v>
      </c>
      <c r="K310" s="30">
        <f>K315+K320+K325+K330+K335+K340+K347+K352+K357+K362+K367+K372+K377+K382+K387</f>
        <v>6030</v>
      </c>
      <c r="L310" s="28">
        <v>1800</v>
      </c>
      <c r="M310" s="28"/>
      <c r="N310" s="21">
        <f t="shared" si="82"/>
        <v>0</v>
      </c>
      <c r="O310" s="21">
        <f t="shared" si="83"/>
        <v>0</v>
      </c>
      <c r="P310" s="21">
        <f t="shared" si="84"/>
        <v>29.850746268656714</v>
      </c>
    </row>
    <row r="311" spans="3:16">
      <c r="C311" s="175"/>
      <c r="D311" s="178"/>
      <c r="E311" s="129"/>
      <c r="F311" s="129"/>
      <c r="G311" s="129"/>
      <c r="H311" s="85" t="s">
        <v>21</v>
      </c>
      <c r="I311" s="31">
        <v>0</v>
      </c>
      <c r="J311" s="32">
        <v>0</v>
      </c>
      <c r="K311" s="32">
        <v>0</v>
      </c>
      <c r="L311" s="28"/>
      <c r="M311" s="28"/>
      <c r="N311" s="21"/>
      <c r="O311" s="21"/>
      <c r="P311" s="21"/>
    </row>
    <row r="312" spans="3:16">
      <c r="C312" s="175"/>
      <c r="D312" s="178"/>
      <c r="E312" s="129"/>
      <c r="F312" s="129"/>
      <c r="G312" s="129"/>
      <c r="H312" s="85" t="s">
        <v>31</v>
      </c>
      <c r="I312" s="31">
        <v>0</v>
      </c>
      <c r="J312" s="32">
        <v>0</v>
      </c>
      <c r="K312" s="32">
        <v>0</v>
      </c>
      <c r="L312" s="28"/>
      <c r="M312" s="28"/>
      <c r="N312" s="21"/>
      <c r="O312" s="21"/>
      <c r="P312" s="21"/>
    </row>
    <row r="313" spans="3:16">
      <c r="C313" s="175"/>
      <c r="D313" s="178"/>
      <c r="E313" s="129"/>
      <c r="F313" s="129"/>
      <c r="G313" s="129"/>
      <c r="H313" s="85" t="s">
        <v>35</v>
      </c>
      <c r="I313" s="31">
        <v>0</v>
      </c>
      <c r="J313" s="32">
        <v>0</v>
      </c>
      <c r="K313" s="32">
        <v>0</v>
      </c>
      <c r="L313" s="28"/>
      <c r="M313" s="28"/>
      <c r="N313" s="21"/>
      <c r="O313" s="21"/>
      <c r="P313" s="21"/>
    </row>
    <row r="314" spans="3:16">
      <c r="C314" s="175" t="s">
        <v>151</v>
      </c>
      <c r="D314" s="151" t="s">
        <v>152</v>
      </c>
      <c r="E314" s="129" t="s">
        <v>153</v>
      </c>
      <c r="F314" s="129">
        <v>2021</v>
      </c>
      <c r="G314" s="129">
        <v>2021</v>
      </c>
      <c r="H314" s="85" t="s">
        <v>19</v>
      </c>
      <c r="I314" s="22">
        <f>I315+I316+I317+I318</f>
        <v>500</v>
      </c>
      <c r="J314" s="4">
        <f t="shared" ref="J314:M314" si="95">J315+J316+J317+J318</f>
        <v>500</v>
      </c>
      <c r="K314" s="4">
        <f t="shared" si="95"/>
        <v>450</v>
      </c>
      <c r="L314" s="4">
        <f t="shared" si="95"/>
        <v>450</v>
      </c>
      <c r="M314" s="4">
        <f t="shared" si="95"/>
        <v>0</v>
      </c>
      <c r="N314" s="21">
        <f t="shared" si="82"/>
        <v>0</v>
      </c>
      <c r="O314" s="21">
        <f t="shared" si="83"/>
        <v>0</v>
      </c>
      <c r="P314" s="21">
        <f t="shared" si="84"/>
        <v>100</v>
      </c>
    </row>
    <row r="315" spans="3:16">
      <c r="C315" s="175"/>
      <c r="D315" s="151"/>
      <c r="E315" s="129"/>
      <c r="F315" s="129"/>
      <c r="G315" s="129"/>
      <c r="H315" s="85" t="s">
        <v>20</v>
      </c>
      <c r="I315" s="31">
        <v>500</v>
      </c>
      <c r="J315" s="32">
        <v>500</v>
      </c>
      <c r="K315" s="32">
        <v>450</v>
      </c>
      <c r="L315" s="32">
        <v>450</v>
      </c>
      <c r="M315" s="28"/>
      <c r="N315" s="21">
        <f t="shared" si="82"/>
        <v>0</v>
      </c>
      <c r="O315" s="21">
        <f t="shared" si="83"/>
        <v>0</v>
      </c>
      <c r="P315" s="21">
        <f t="shared" si="84"/>
        <v>100</v>
      </c>
    </row>
    <row r="316" spans="3:16">
      <c r="C316" s="175"/>
      <c r="D316" s="151"/>
      <c r="E316" s="129"/>
      <c r="F316" s="129"/>
      <c r="G316" s="129"/>
      <c r="H316" s="85" t="s">
        <v>21</v>
      </c>
      <c r="I316" s="31">
        <v>0</v>
      </c>
      <c r="J316" s="32">
        <v>0</v>
      </c>
      <c r="K316" s="32">
        <v>0</v>
      </c>
      <c r="L316" s="28"/>
      <c r="M316" s="28"/>
      <c r="N316" s="21"/>
      <c r="O316" s="21"/>
      <c r="P316" s="21"/>
    </row>
    <row r="317" spans="3:16">
      <c r="C317" s="175"/>
      <c r="D317" s="151"/>
      <c r="E317" s="129"/>
      <c r="F317" s="129"/>
      <c r="G317" s="129"/>
      <c r="H317" s="85" t="s">
        <v>31</v>
      </c>
      <c r="I317" s="31">
        <v>0</v>
      </c>
      <c r="J317" s="32">
        <v>0</v>
      </c>
      <c r="K317" s="32">
        <v>0</v>
      </c>
      <c r="L317" s="28"/>
      <c r="M317" s="28"/>
      <c r="N317" s="21"/>
      <c r="O317" s="21"/>
      <c r="P317" s="21"/>
    </row>
    <row r="318" spans="3:16">
      <c r="C318" s="175"/>
      <c r="D318" s="151"/>
      <c r="E318" s="129"/>
      <c r="F318" s="129"/>
      <c r="G318" s="129"/>
      <c r="H318" s="85" t="s">
        <v>35</v>
      </c>
      <c r="I318" s="31">
        <v>0</v>
      </c>
      <c r="J318" s="32">
        <v>0</v>
      </c>
      <c r="K318" s="32">
        <v>0</v>
      </c>
      <c r="L318" s="28"/>
      <c r="M318" s="28"/>
      <c r="N318" s="21"/>
      <c r="O318" s="21"/>
      <c r="P318" s="21"/>
    </row>
    <row r="319" spans="3:16">
      <c r="C319" s="175" t="s">
        <v>154</v>
      </c>
      <c r="D319" s="177" t="s">
        <v>155</v>
      </c>
      <c r="E319" s="129" t="s">
        <v>153</v>
      </c>
      <c r="F319" s="129">
        <v>2021</v>
      </c>
      <c r="G319" s="129">
        <v>2021</v>
      </c>
      <c r="H319" s="85" t="s">
        <v>19</v>
      </c>
      <c r="I319" s="22">
        <f>I320+I321+I322+I323</f>
        <v>1500</v>
      </c>
      <c r="J319" s="4">
        <f t="shared" ref="J319:M319" si="96">J320+J321+J322+J323</f>
        <v>1500</v>
      </c>
      <c r="K319" s="4">
        <f t="shared" si="96"/>
        <v>1350</v>
      </c>
      <c r="L319" s="4">
        <f t="shared" si="96"/>
        <v>1350</v>
      </c>
      <c r="M319" s="4">
        <f t="shared" si="96"/>
        <v>0</v>
      </c>
      <c r="N319" s="21">
        <f t="shared" si="82"/>
        <v>0</v>
      </c>
      <c r="O319" s="21">
        <f t="shared" si="83"/>
        <v>0</v>
      </c>
      <c r="P319" s="21">
        <f t="shared" si="84"/>
        <v>100</v>
      </c>
    </row>
    <row r="320" spans="3:16">
      <c r="C320" s="175"/>
      <c r="D320" s="177"/>
      <c r="E320" s="129"/>
      <c r="F320" s="129"/>
      <c r="G320" s="129"/>
      <c r="H320" s="85" t="s">
        <v>20</v>
      </c>
      <c r="I320" s="31">
        <v>1500</v>
      </c>
      <c r="J320" s="32">
        <v>1500</v>
      </c>
      <c r="K320" s="32">
        <v>1350</v>
      </c>
      <c r="L320" s="32">
        <v>1350</v>
      </c>
      <c r="M320" s="28"/>
      <c r="N320" s="21">
        <f t="shared" si="82"/>
        <v>0</v>
      </c>
      <c r="O320" s="21">
        <f t="shared" si="83"/>
        <v>0</v>
      </c>
      <c r="P320" s="21">
        <f t="shared" si="84"/>
        <v>100</v>
      </c>
    </row>
    <row r="321" spans="3:16">
      <c r="C321" s="175"/>
      <c r="D321" s="177"/>
      <c r="E321" s="129"/>
      <c r="F321" s="129"/>
      <c r="G321" s="129"/>
      <c r="H321" s="85" t="s">
        <v>21</v>
      </c>
      <c r="I321" s="31">
        <v>0</v>
      </c>
      <c r="J321" s="32">
        <v>0</v>
      </c>
      <c r="K321" s="32">
        <v>0</v>
      </c>
      <c r="L321" s="28"/>
      <c r="M321" s="28"/>
      <c r="N321" s="21"/>
      <c r="O321" s="21"/>
      <c r="P321" s="21"/>
    </row>
    <row r="322" spans="3:16">
      <c r="C322" s="175"/>
      <c r="D322" s="177"/>
      <c r="E322" s="129"/>
      <c r="F322" s="129"/>
      <c r="G322" s="129"/>
      <c r="H322" s="85" t="s">
        <v>31</v>
      </c>
      <c r="I322" s="31">
        <v>0</v>
      </c>
      <c r="J322" s="32">
        <v>0</v>
      </c>
      <c r="K322" s="32">
        <v>0</v>
      </c>
      <c r="L322" s="28"/>
      <c r="M322" s="28"/>
      <c r="N322" s="21"/>
      <c r="O322" s="21"/>
      <c r="P322" s="21"/>
    </row>
    <row r="323" spans="3:16">
      <c r="C323" s="175"/>
      <c r="D323" s="177"/>
      <c r="E323" s="129"/>
      <c r="F323" s="129"/>
      <c r="G323" s="129"/>
      <c r="H323" s="85" t="s">
        <v>35</v>
      </c>
      <c r="I323" s="31">
        <v>0</v>
      </c>
      <c r="J323" s="32">
        <v>0</v>
      </c>
      <c r="K323" s="32">
        <v>0</v>
      </c>
      <c r="L323" s="28"/>
      <c r="M323" s="28"/>
      <c r="N323" s="21"/>
      <c r="O323" s="21"/>
      <c r="P323" s="21"/>
    </row>
    <row r="324" spans="3:16">
      <c r="C324" s="126" t="s">
        <v>156</v>
      </c>
      <c r="D324" s="177" t="s">
        <v>157</v>
      </c>
      <c r="E324" s="129" t="s">
        <v>158</v>
      </c>
      <c r="F324" s="129">
        <v>2021</v>
      </c>
      <c r="G324" s="129">
        <v>2021</v>
      </c>
      <c r="H324" s="85" t="s">
        <v>19</v>
      </c>
      <c r="I324" s="22">
        <f>I325+I326+I327+I328</f>
        <v>1000</v>
      </c>
      <c r="J324" s="4">
        <f t="shared" ref="J324:M324" si="97">J325+J326+J327+J328</f>
        <v>1000</v>
      </c>
      <c r="K324" s="4">
        <f t="shared" si="97"/>
        <v>1000</v>
      </c>
      <c r="L324" s="4">
        <f t="shared" si="97"/>
        <v>0</v>
      </c>
      <c r="M324" s="4">
        <f t="shared" si="97"/>
        <v>0</v>
      </c>
      <c r="N324" s="21">
        <f t="shared" si="82"/>
        <v>0</v>
      </c>
      <c r="O324" s="21">
        <f t="shared" si="83"/>
        <v>0</v>
      </c>
      <c r="P324" s="21">
        <f t="shared" si="84"/>
        <v>0</v>
      </c>
    </row>
    <row r="325" spans="3:16">
      <c r="C325" s="127"/>
      <c r="D325" s="177"/>
      <c r="E325" s="129"/>
      <c r="F325" s="129"/>
      <c r="G325" s="129"/>
      <c r="H325" s="85" t="s">
        <v>64</v>
      </c>
      <c r="I325" s="31">
        <v>1000</v>
      </c>
      <c r="J325" s="32">
        <v>1000</v>
      </c>
      <c r="K325" s="32">
        <v>1000</v>
      </c>
      <c r="L325" s="32">
        <v>0</v>
      </c>
      <c r="M325" s="28"/>
      <c r="N325" s="21">
        <f t="shared" si="82"/>
        <v>0</v>
      </c>
      <c r="O325" s="21">
        <f t="shared" si="83"/>
        <v>0</v>
      </c>
      <c r="P325" s="21">
        <f t="shared" si="84"/>
        <v>0</v>
      </c>
    </row>
    <row r="326" spans="3:16">
      <c r="C326" s="127"/>
      <c r="D326" s="177"/>
      <c r="E326" s="129"/>
      <c r="F326" s="129"/>
      <c r="G326" s="129"/>
      <c r="H326" s="85" t="s">
        <v>21</v>
      </c>
      <c r="I326" s="31">
        <v>0</v>
      </c>
      <c r="J326" s="32">
        <v>0</v>
      </c>
      <c r="K326" s="32">
        <v>0</v>
      </c>
      <c r="L326" s="28"/>
      <c r="M326" s="28"/>
      <c r="N326" s="21"/>
      <c r="O326" s="21"/>
      <c r="P326" s="21"/>
    </row>
    <row r="327" spans="3:16">
      <c r="C327" s="127"/>
      <c r="D327" s="177"/>
      <c r="E327" s="129"/>
      <c r="F327" s="129"/>
      <c r="G327" s="129"/>
      <c r="H327" s="85" t="s">
        <v>31</v>
      </c>
      <c r="I327" s="31">
        <v>0</v>
      </c>
      <c r="J327" s="32">
        <v>0</v>
      </c>
      <c r="K327" s="32">
        <v>0</v>
      </c>
      <c r="L327" s="28"/>
      <c r="M327" s="28"/>
      <c r="N327" s="21"/>
      <c r="O327" s="21"/>
      <c r="P327" s="21"/>
    </row>
    <row r="328" spans="3:16">
      <c r="C328" s="128"/>
      <c r="D328" s="177"/>
      <c r="E328" s="129"/>
      <c r="F328" s="129"/>
      <c r="G328" s="129"/>
      <c r="H328" s="85" t="s">
        <v>35</v>
      </c>
      <c r="I328" s="31">
        <v>0</v>
      </c>
      <c r="J328" s="32">
        <v>0</v>
      </c>
      <c r="K328" s="32">
        <v>0</v>
      </c>
      <c r="L328" s="28"/>
      <c r="M328" s="28"/>
      <c r="N328" s="21"/>
      <c r="O328" s="21"/>
      <c r="P328" s="21"/>
    </row>
    <row r="329" spans="3:16">
      <c r="C329" s="175" t="s">
        <v>159</v>
      </c>
      <c r="D329" s="177" t="s">
        <v>160</v>
      </c>
      <c r="E329" s="129" t="s">
        <v>158</v>
      </c>
      <c r="F329" s="129">
        <v>2021</v>
      </c>
      <c r="G329" s="129">
        <v>2021</v>
      </c>
      <c r="H329" s="85" t="s">
        <v>19</v>
      </c>
      <c r="I329" s="22">
        <f>I330+I331+I332+I333</f>
        <v>1000</v>
      </c>
      <c r="J329" s="4">
        <f t="shared" ref="J329:M329" si="98">J330+J331+J332+J333</f>
        <v>1000</v>
      </c>
      <c r="K329" s="4">
        <f t="shared" si="98"/>
        <v>870</v>
      </c>
      <c r="L329" s="4">
        <f t="shared" si="98"/>
        <v>0</v>
      </c>
      <c r="M329" s="4">
        <f t="shared" si="98"/>
        <v>0</v>
      </c>
      <c r="N329" s="21">
        <f t="shared" si="82"/>
        <v>0</v>
      </c>
      <c r="O329" s="21">
        <f t="shared" si="83"/>
        <v>0</v>
      </c>
      <c r="P329" s="21">
        <f t="shared" si="84"/>
        <v>0</v>
      </c>
    </row>
    <row r="330" spans="3:16">
      <c r="C330" s="175"/>
      <c r="D330" s="177"/>
      <c r="E330" s="129"/>
      <c r="F330" s="129"/>
      <c r="G330" s="129"/>
      <c r="H330" s="85" t="s">
        <v>64</v>
      </c>
      <c r="I330" s="31">
        <v>1000</v>
      </c>
      <c r="J330" s="32">
        <v>1000</v>
      </c>
      <c r="K330" s="32">
        <v>870</v>
      </c>
      <c r="L330" s="32">
        <v>0</v>
      </c>
      <c r="M330" s="28"/>
      <c r="N330" s="21">
        <f t="shared" si="82"/>
        <v>0</v>
      </c>
      <c r="O330" s="21">
        <f t="shared" si="83"/>
        <v>0</v>
      </c>
      <c r="P330" s="21">
        <f t="shared" si="84"/>
        <v>0</v>
      </c>
    </row>
    <row r="331" spans="3:16">
      <c r="C331" s="175"/>
      <c r="D331" s="177"/>
      <c r="E331" s="129"/>
      <c r="F331" s="129"/>
      <c r="G331" s="129"/>
      <c r="H331" s="85" t="s">
        <v>21</v>
      </c>
      <c r="I331" s="31">
        <v>0</v>
      </c>
      <c r="J331" s="32">
        <v>0</v>
      </c>
      <c r="K331" s="32">
        <v>0</v>
      </c>
      <c r="L331" s="28"/>
      <c r="M331" s="28"/>
      <c r="N331" s="21"/>
      <c r="O331" s="21"/>
      <c r="P331" s="21"/>
    </row>
    <row r="332" spans="3:16">
      <c r="C332" s="175"/>
      <c r="D332" s="177"/>
      <c r="E332" s="129"/>
      <c r="F332" s="129"/>
      <c r="G332" s="129"/>
      <c r="H332" s="85" t="s">
        <v>31</v>
      </c>
      <c r="I332" s="31">
        <v>0</v>
      </c>
      <c r="J332" s="32">
        <v>0</v>
      </c>
      <c r="K332" s="32">
        <v>0</v>
      </c>
      <c r="L332" s="28"/>
      <c r="M332" s="28"/>
      <c r="N332" s="21"/>
      <c r="O332" s="21"/>
      <c r="P332" s="21"/>
    </row>
    <row r="333" spans="3:16">
      <c r="C333" s="175"/>
      <c r="D333" s="177"/>
      <c r="E333" s="129"/>
      <c r="F333" s="129"/>
      <c r="G333" s="129"/>
      <c r="H333" s="85" t="s">
        <v>35</v>
      </c>
      <c r="I333" s="31">
        <v>0</v>
      </c>
      <c r="J333" s="32">
        <v>0</v>
      </c>
      <c r="K333" s="32">
        <v>0</v>
      </c>
      <c r="L333" s="28"/>
      <c r="M333" s="28"/>
      <c r="N333" s="21"/>
      <c r="O333" s="21"/>
      <c r="P333" s="21"/>
    </row>
    <row r="334" spans="3:16">
      <c r="C334" s="126" t="s">
        <v>161</v>
      </c>
      <c r="D334" s="151" t="s">
        <v>162</v>
      </c>
      <c r="E334" s="129" t="s">
        <v>163</v>
      </c>
      <c r="F334" s="129">
        <v>2021</v>
      </c>
      <c r="G334" s="129">
        <v>2021</v>
      </c>
      <c r="H334" s="85" t="s">
        <v>19</v>
      </c>
      <c r="I334" s="22">
        <f>I335+I336+I337+I338</f>
        <v>1300</v>
      </c>
      <c r="J334" s="4">
        <f t="shared" ref="J334:M334" si="99">J335+J336+J337+J338</f>
        <v>1300</v>
      </c>
      <c r="K334" s="4">
        <f t="shared" si="99"/>
        <v>1000</v>
      </c>
      <c r="L334" s="4">
        <f t="shared" si="99"/>
        <v>0</v>
      </c>
      <c r="M334" s="4">
        <f t="shared" si="99"/>
        <v>0</v>
      </c>
      <c r="N334" s="21">
        <f t="shared" si="82"/>
        <v>0</v>
      </c>
      <c r="O334" s="21">
        <f t="shared" si="83"/>
        <v>0</v>
      </c>
      <c r="P334" s="21">
        <f t="shared" si="84"/>
        <v>0</v>
      </c>
    </row>
    <row r="335" spans="3:16">
      <c r="C335" s="127"/>
      <c r="D335" s="151"/>
      <c r="E335" s="129"/>
      <c r="F335" s="129"/>
      <c r="G335" s="129"/>
      <c r="H335" s="85" t="s">
        <v>64</v>
      </c>
      <c r="I335" s="31">
        <v>1300</v>
      </c>
      <c r="J335" s="32">
        <v>1300</v>
      </c>
      <c r="K335" s="32">
        <v>1000</v>
      </c>
      <c r="L335" s="32">
        <v>0</v>
      </c>
      <c r="M335" s="28"/>
      <c r="N335" s="21">
        <f t="shared" si="82"/>
        <v>0</v>
      </c>
      <c r="O335" s="21">
        <f t="shared" si="83"/>
        <v>0</v>
      </c>
      <c r="P335" s="21">
        <f t="shared" si="84"/>
        <v>0</v>
      </c>
    </row>
    <row r="336" spans="3:16">
      <c r="C336" s="127"/>
      <c r="D336" s="151"/>
      <c r="E336" s="129"/>
      <c r="F336" s="129"/>
      <c r="G336" s="129"/>
      <c r="H336" s="85" t="s">
        <v>21</v>
      </c>
      <c r="I336" s="31">
        <v>0</v>
      </c>
      <c r="J336" s="32">
        <v>0</v>
      </c>
      <c r="K336" s="32">
        <v>0</v>
      </c>
      <c r="L336" s="28"/>
      <c r="M336" s="28"/>
      <c r="N336" s="21"/>
      <c r="O336" s="21"/>
      <c r="P336" s="21"/>
    </row>
    <row r="337" spans="3:16">
      <c r="C337" s="127"/>
      <c r="D337" s="151"/>
      <c r="E337" s="129"/>
      <c r="F337" s="129"/>
      <c r="G337" s="129"/>
      <c r="H337" s="85" t="s">
        <v>31</v>
      </c>
      <c r="I337" s="31">
        <v>0</v>
      </c>
      <c r="J337" s="32">
        <v>0</v>
      </c>
      <c r="K337" s="32">
        <v>0</v>
      </c>
      <c r="L337" s="28"/>
      <c r="M337" s="28"/>
      <c r="N337" s="21"/>
      <c r="O337" s="21"/>
      <c r="P337" s="21"/>
    </row>
    <row r="338" spans="3:16">
      <c r="C338" s="127"/>
      <c r="D338" s="151"/>
      <c r="E338" s="129"/>
      <c r="F338" s="129"/>
      <c r="G338" s="129"/>
      <c r="H338" s="85" t="s">
        <v>35</v>
      </c>
      <c r="I338" s="31">
        <v>0</v>
      </c>
      <c r="J338" s="32">
        <v>0</v>
      </c>
      <c r="K338" s="32">
        <v>0</v>
      </c>
      <c r="L338" s="28"/>
      <c r="M338" s="28"/>
      <c r="N338" s="21"/>
      <c r="O338" s="21"/>
      <c r="P338" s="21"/>
    </row>
    <row r="339" spans="3:16">
      <c r="C339" s="126" t="s">
        <v>164</v>
      </c>
      <c r="D339" s="151" t="s">
        <v>165</v>
      </c>
      <c r="E339" s="129" t="s">
        <v>163</v>
      </c>
      <c r="F339" s="129">
        <v>2021</v>
      </c>
      <c r="G339" s="129">
        <v>2021</v>
      </c>
      <c r="H339" s="85" t="s">
        <v>19</v>
      </c>
      <c r="I339" s="22">
        <f>I340+I342+I344+I345</f>
        <v>1000</v>
      </c>
      <c r="J339" s="4">
        <f t="shared" ref="J339:M339" si="100">J340+J342+J344+J345</f>
        <v>1000</v>
      </c>
      <c r="K339" s="4">
        <f t="shared" si="100"/>
        <v>1000</v>
      </c>
      <c r="L339" s="4">
        <f t="shared" si="100"/>
        <v>0</v>
      </c>
      <c r="M339" s="4">
        <f t="shared" si="100"/>
        <v>0</v>
      </c>
      <c r="N339" s="21">
        <f t="shared" si="82"/>
        <v>0</v>
      </c>
      <c r="O339" s="21">
        <f t="shared" si="83"/>
        <v>0</v>
      </c>
      <c r="P339" s="21">
        <f t="shared" si="84"/>
        <v>0</v>
      </c>
    </row>
    <row r="340" spans="3:16">
      <c r="C340" s="127"/>
      <c r="D340" s="151"/>
      <c r="E340" s="129"/>
      <c r="F340" s="129"/>
      <c r="G340" s="129"/>
      <c r="H340" s="85" t="s">
        <v>20</v>
      </c>
      <c r="I340" s="31">
        <v>1000</v>
      </c>
      <c r="J340" s="32">
        <v>1000</v>
      </c>
      <c r="K340" s="32">
        <v>1000</v>
      </c>
      <c r="L340" s="32">
        <v>0</v>
      </c>
      <c r="M340" s="28"/>
      <c r="N340" s="21">
        <f t="shared" si="82"/>
        <v>0</v>
      </c>
      <c r="O340" s="21">
        <f t="shared" si="83"/>
        <v>0</v>
      </c>
      <c r="P340" s="21">
        <f t="shared" si="84"/>
        <v>0</v>
      </c>
    </row>
    <row r="341" spans="3:16">
      <c r="C341" s="127"/>
      <c r="D341" s="151"/>
      <c r="E341" s="129"/>
      <c r="F341" s="129"/>
      <c r="G341" s="129"/>
      <c r="H341" s="85"/>
      <c r="I341" s="31"/>
      <c r="J341" s="32"/>
      <c r="K341" s="32"/>
      <c r="L341" s="32"/>
      <c r="M341" s="28"/>
      <c r="N341" s="21"/>
      <c r="O341" s="21"/>
      <c r="P341" s="21"/>
    </row>
    <row r="342" spans="3:16">
      <c r="C342" s="127"/>
      <c r="D342" s="151"/>
      <c r="E342" s="129"/>
      <c r="F342" s="129"/>
      <c r="G342" s="129"/>
      <c r="H342" s="85" t="s">
        <v>21</v>
      </c>
      <c r="I342" s="31">
        <v>0</v>
      </c>
      <c r="J342" s="32">
        <v>0</v>
      </c>
      <c r="K342" s="32">
        <v>0</v>
      </c>
      <c r="L342" s="28"/>
      <c r="M342" s="28"/>
      <c r="N342" s="21"/>
      <c r="O342" s="21"/>
      <c r="P342" s="21"/>
    </row>
    <row r="343" spans="3:16">
      <c r="C343" s="127"/>
      <c r="D343" s="151"/>
      <c r="E343" s="129"/>
      <c r="F343" s="129"/>
      <c r="G343" s="129"/>
      <c r="H343" s="85"/>
      <c r="I343" s="31"/>
      <c r="J343" s="32"/>
      <c r="K343" s="32"/>
      <c r="L343" s="28"/>
      <c r="M343" s="28"/>
      <c r="N343" s="21"/>
      <c r="O343" s="21"/>
      <c r="P343" s="21"/>
    </row>
    <row r="344" spans="3:16">
      <c r="C344" s="127"/>
      <c r="D344" s="151"/>
      <c r="E344" s="129"/>
      <c r="F344" s="129"/>
      <c r="G344" s="129"/>
      <c r="H344" s="85" t="s">
        <v>31</v>
      </c>
      <c r="I344" s="31">
        <v>0</v>
      </c>
      <c r="J344" s="32">
        <v>0</v>
      </c>
      <c r="K344" s="32">
        <v>0</v>
      </c>
      <c r="L344" s="28"/>
      <c r="M344" s="28"/>
      <c r="N344" s="21"/>
      <c r="O344" s="21"/>
      <c r="P344" s="21"/>
    </row>
    <row r="345" spans="3:16">
      <c r="C345" s="128"/>
      <c r="D345" s="151"/>
      <c r="E345" s="129"/>
      <c r="F345" s="129"/>
      <c r="G345" s="129"/>
      <c r="H345" s="85" t="s">
        <v>35</v>
      </c>
      <c r="I345" s="31">
        <v>0</v>
      </c>
      <c r="J345" s="32">
        <v>0</v>
      </c>
      <c r="K345" s="32">
        <v>0</v>
      </c>
      <c r="L345" s="28"/>
      <c r="M345" s="28"/>
      <c r="N345" s="21"/>
      <c r="O345" s="21"/>
      <c r="P345" s="21"/>
    </row>
    <row r="346" spans="3:16">
      <c r="C346" s="126" t="s">
        <v>166</v>
      </c>
      <c r="D346" s="177" t="s">
        <v>167</v>
      </c>
      <c r="E346" s="129" t="s">
        <v>168</v>
      </c>
      <c r="F346" s="129">
        <v>2021</v>
      </c>
      <c r="G346" s="129">
        <v>2021</v>
      </c>
      <c r="H346" s="85" t="s">
        <v>19</v>
      </c>
      <c r="I346" s="22">
        <f>I347+I348+I349+I350</f>
        <v>400</v>
      </c>
      <c r="J346" s="4">
        <f>J347+J348+J349+J350</f>
        <v>400</v>
      </c>
      <c r="K346" s="4">
        <f>K347+K348+K349+K350</f>
        <v>360</v>
      </c>
      <c r="L346" s="4">
        <f>L347+L348+L349+L350</f>
        <v>0</v>
      </c>
      <c r="M346" s="4">
        <f>M347+M348+M349+M350</f>
        <v>0</v>
      </c>
      <c r="N346" s="21">
        <f t="shared" si="82"/>
        <v>0</v>
      </c>
      <c r="O346" s="21">
        <f t="shared" si="83"/>
        <v>0</v>
      </c>
      <c r="P346" s="21">
        <f t="shared" si="84"/>
        <v>0</v>
      </c>
    </row>
    <row r="347" spans="3:16">
      <c r="C347" s="127"/>
      <c r="D347" s="177"/>
      <c r="E347" s="129"/>
      <c r="F347" s="129"/>
      <c r="G347" s="129"/>
      <c r="H347" s="85" t="s">
        <v>64</v>
      </c>
      <c r="I347" s="31">
        <v>400</v>
      </c>
      <c r="J347" s="32">
        <v>400</v>
      </c>
      <c r="K347" s="32">
        <v>360</v>
      </c>
      <c r="L347" s="4">
        <v>0</v>
      </c>
      <c r="M347" s="4"/>
      <c r="N347" s="21">
        <f t="shared" si="82"/>
        <v>0</v>
      </c>
      <c r="O347" s="21">
        <f t="shared" si="83"/>
        <v>0</v>
      </c>
      <c r="P347" s="21">
        <f t="shared" si="84"/>
        <v>0</v>
      </c>
    </row>
    <row r="348" spans="3:16">
      <c r="C348" s="127"/>
      <c r="D348" s="177"/>
      <c r="E348" s="129"/>
      <c r="F348" s="129"/>
      <c r="G348" s="129"/>
      <c r="H348" s="85" t="s">
        <v>21</v>
      </c>
      <c r="I348" s="31">
        <v>0</v>
      </c>
      <c r="J348" s="32">
        <v>0</v>
      </c>
      <c r="K348" s="32">
        <v>0</v>
      </c>
      <c r="L348" s="4"/>
      <c r="M348" s="4"/>
      <c r="N348" s="21"/>
      <c r="O348" s="21"/>
      <c r="P348" s="21"/>
    </row>
    <row r="349" spans="3:16">
      <c r="C349" s="127"/>
      <c r="D349" s="177"/>
      <c r="E349" s="129"/>
      <c r="F349" s="129"/>
      <c r="G349" s="129"/>
      <c r="H349" s="85" t="s">
        <v>31</v>
      </c>
      <c r="I349" s="31">
        <v>0</v>
      </c>
      <c r="J349" s="32">
        <v>0</v>
      </c>
      <c r="K349" s="32">
        <v>0</v>
      </c>
      <c r="L349" s="4"/>
      <c r="M349" s="4"/>
      <c r="N349" s="21"/>
      <c r="O349" s="21"/>
      <c r="P349" s="21"/>
    </row>
    <row r="350" spans="3:16">
      <c r="C350" s="128"/>
      <c r="D350" s="177"/>
      <c r="E350" s="129"/>
      <c r="F350" s="129"/>
      <c r="G350" s="129"/>
      <c r="H350" s="85" t="s">
        <v>35</v>
      </c>
      <c r="I350" s="31">
        <v>0</v>
      </c>
      <c r="J350" s="32">
        <v>0</v>
      </c>
      <c r="K350" s="32">
        <v>0</v>
      </c>
      <c r="L350" s="4"/>
      <c r="M350" s="4"/>
      <c r="N350" s="21"/>
      <c r="O350" s="21"/>
      <c r="P350" s="21"/>
    </row>
    <row r="351" spans="3:16" hidden="1">
      <c r="C351" s="175" t="s">
        <v>169</v>
      </c>
      <c r="D351" s="153" t="s">
        <v>170</v>
      </c>
      <c r="E351" s="116" t="s">
        <v>171</v>
      </c>
      <c r="F351" s="116">
        <v>2022</v>
      </c>
      <c r="G351" s="116">
        <v>2022</v>
      </c>
      <c r="H351" s="85" t="s">
        <v>19</v>
      </c>
      <c r="I351" s="22">
        <f>I352+I353+I354+I355</f>
        <v>0</v>
      </c>
      <c r="J351" s="4">
        <f t="shared" ref="J351:K351" si="101">J352+J353+J354+J355</f>
        <v>0</v>
      </c>
      <c r="K351" s="4">
        <f t="shared" si="101"/>
        <v>0</v>
      </c>
      <c r="L351" s="32">
        <v>0</v>
      </c>
      <c r="M351" s="32">
        <v>0</v>
      </c>
      <c r="N351" s="21"/>
      <c r="O351" s="21"/>
      <c r="P351" s="21"/>
    </row>
    <row r="352" spans="3:16" hidden="1">
      <c r="C352" s="175"/>
      <c r="D352" s="154"/>
      <c r="E352" s="117"/>
      <c r="F352" s="117"/>
      <c r="G352" s="117"/>
      <c r="H352" s="85" t="s">
        <v>20</v>
      </c>
      <c r="I352" s="31">
        <v>0</v>
      </c>
      <c r="J352" s="32">
        <v>0</v>
      </c>
      <c r="K352" s="32">
        <v>0</v>
      </c>
      <c r="L352" s="33">
        <v>0</v>
      </c>
      <c r="N352" s="21"/>
      <c r="O352" s="21"/>
      <c r="P352" s="21"/>
    </row>
    <row r="353" spans="3:16" hidden="1">
      <c r="C353" s="175"/>
      <c r="D353" s="154"/>
      <c r="E353" s="117"/>
      <c r="F353" s="117"/>
      <c r="G353" s="117"/>
      <c r="H353" s="85" t="s">
        <v>21</v>
      </c>
      <c r="I353" s="31">
        <v>0</v>
      </c>
      <c r="J353" s="32">
        <v>0</v>
      </c>
      <c r="K353" s="32">
        <v>0</v>
      </c>
      <c r="N353" s="21"/>
      <c r="O353" s="21"/>
      <c r="P353" s="21"/>
    </row>
    <row r="354" spans="3:16" hidden="1">
      <c r="C354" s="175"/>
      <c r="D354" s="154"/>
      <c r="E354" s="117"/>
      <c r="F354" s="117"/>
      <c r="G354" s="117"/>
      <c r="H354" s="85" t="s">
        <v>31</v>
      </c>
      <c r="I354" s="31">
        <v>0</v>
      </c>
      <c r="J354" s="32">
        <v>0</v>
      </c>
      <c r="K354" s="32">
        <v>0</v>
      </c>
      <c r="N354" s="21"/>
      <c r="O354" s="21"/>
      <c r="P354" s="21"/>
    </row>
    <row r="355" spans="3:16" hidden="1">
      <c r="C355" s="175"/>
      <c r="D355" s="155"/>
      <c r="E355" s="118"/>
      <c r="F355" s="118"/>
      <c r="G355" s="118"/>
      <c r="H355" s="85" t="s">
        <v>35</v>
      </c>
      <c r="I355" s="31">
        <v>0</v>
      </c>
      <c r="J355" s="32">
        <v>0</v>
      </c>
      <c r="K355" s="32">
        <v>0</v>
      </c>
      <c r="N355" s="21"/>
      <c r="O355" s="21"/>
      <c r="P355" s="21"/>
    </row>
    <row r="356" spans="3:16" hidden="1">
      <c r="C356" s="97" t="s">
        <v>172</v>
      </c>
      <c r="D356" s="153" t="s">
        <v>173</v>
      </c>
      <c r="E356" s="116" t="s">
        <v>171</v>
      </c>
      <c r="F356" s="116">
        <v>2022</v>
      </c>
      <c r="G356" s="116">
        <v>2022</v>
      </c>
      <c r="H356" s="85" t="s">
        <v>19</v>
      </c>
      <c r="I356" s="22">
        <f>I357+I358+I359+I360</f>
        <v>0</v>
      </c>
      <c r="J356" s="4">
        <f t="shared" ref="J356:K356" si="102">J357+J358+J359+J360</f>
        <v>0</v>
      </c>
      <c r="K356" s="4">
        <f t="shared" si="102"/>
        <v>0</v>
      </c>
      <c r="L356" s="32">
        <v>0</v>
      </c>
      <c r="M356" s="32">
        <v>0</v>
      </c>
      <c r="N356" s="21"/>
      <c r="O356" s="21"/>
      <c r="P356" s="21"/>
    </row>
    <row r="357" spans="3:16" hidden="1">
      <c r="C357" s="98"/>
      <c r="D357" s="154"/>
      <c r="E357" s="117"/>
      <c r="F357" s="117"/>
      <c r="G357" s="117"/>
      <c r="H357" s="85" t="s">
        <v>20</v>
      </c>
      <c r="I357" s="31">
        <v>0</v>
      </c>
      <c r="J357" s="32">
        <v>0</v>
      </c>
      <c r="K357" s="32">
        <v>0</v>
      </c>
      <c r="L357" s="33">
        <v>0</v>
      </c>
      <c r="N357" s="21"/>
      <c r="O357" s="21"/>
      <c r="P357" s="21"/>
    </row>
    <row r="358" spans="3:16" hidden="1">
      <c r="C358" s="98"/>
      <c r="D358" s="154"/>
      <c r="E358" s="117"/>
      <c r="F358" s="117"/>
      <c r="G358" s="117"/>
      <c r="H358" s="85" t="s">
        <v>21</v>
      </c>
      <c r="I358" s="31">
        <v>0</v>
      </c>
      <c r="J358" s="32">
        <v>0</v>
      </c>
      <c r="K358" s="32">
        <v>0</v>
      </c>
      <c r="N358" s="21"/>
      <c r="O358" s="21"/>
      <c r="P358" s="21"/>
    </row>
    <row r="359" spans="3:16" hidden="1">
      <c r="C359" s="98"/>
      <c r="D359" s="154"/>
      <c r="E359" s="117"/>
      <c r="F359" s="117"/>
      <c r="G359" s="117"/>
      <c r="H359" s="85" t="s">
        <v>31</v>
      </c>
      <c r="I359" s="31">
        <v>0</v>
      </c>
      <c r="J359" s="32">
        <v>0</v>
      </c>
      <c r="K359" s="32">
        <v>0</v>
      </c>
      <c r="N359" s="21"/>
      <c r="O359" s="21"/>
      <c r="P359" s="21"/>
    </row>
    <row r="360" spans="3:16" hidden="1">
      <c r="C360" s="99"/>
      <c r="D360" s="155"/>
      <c r="E360" s="118"/>
      <c r="F360" s="118"/>
      <c r="G360" s="118"/>
      <c r="H360" s="85" t="s">
        <v>35</v>
      </c>
      <c r="I360" s="31">
        <v>0</v>
      </c>
      <c r="J360" s="32">
        <v>0</v>
      </c>
      <c r="K360" s="32">
        <v>0</v>
      </c>
      <c r="N360" s="21"/>
      <c r="O360" s="21"/>
      <c r="P360" s="21"/>
    </row>
    <row r="361" spans="3:16" hidden="1">
      <c r="C361" s="97" t="s">
        <v>174</v>
      </c>
      <c r="D361" s="153" t="s">
        <v>175</v>
      </c>
      <c r="E361" s="116" t="s">
        <v>158</v>
      </c>
      <c r="F361" s="116">
        <v>2022</v>
      </c>
      <c r="G361" s="116">
        <v>2022</v>
      </c>
      <c r="H361" s="85" t="s">
        <v>19</v>
      </c>
      <c r="I361" s="22">
        <f>I362+I363+I364+I365</f>
        <v>0</v>
      </c>
      <c r="J361" s="4">
        <f t="shared" ref="J361:K361" si="103">J362+J363+J364+J365</f>
        <v>0</v>
      </c>
      <c r="K361" s="4">
        <f t="shared" si="103"/>
        <v>0</v>
      </c>
      <c r="L361" s="32">
        <v>0</v>
      </c>
      <c r="M361" s="32">
        <v>0</v>
      </c>
      <c r="N361" s="21"/>
      <c r="O361" s="21"/>
      <c r="P361" s="21"/>
    </row>
    <row r="362" spans="3:16" hidden="1">
      <c r="C362" s="98"/>
      <c r="D362" s="154"/>
      <c r="E362" s="117"/>
      <c r="F362" s="117"/>
      <c r="G362" s="117"/>
      <c r="H362" s="85" t="s">
        <v>20</v>
      </c>
      <c r="I362" s="31">
        <v>0</v>
      </c>
      <c r="J362" s="32">
        <v>0</v>
      </c>
      <c r="K362" s="32">
        <v>0</v>
      </c>
      <c r="L362" s="33">
        <v>0</v>
      </c>
      <c r="N362" s="21"/>
      <c r="O362" s="21"/>
      <c r="P362" s="21"/>
    </row>
    <row r="363" spans="3:16" hidden="1">
      <c r="C363" s="98"/>
      <c r="D363" s="154"/>
      <c r="E363" s="117"/>
      <c r="F363" s="117"/>
      <c r="G363" s="117"/>
      <c r="H363" s="85" t="s">
        <v>21</v>
      </c>
      <c r="I363" s="31">
        <v>0</v>
      </c>
      <c r="J363" s="32">
        <v>0</v>
      </c>
      <c r="K363" s="32">
        <v>0</v>
      </c>
      <c r="N363" s="21"/>
      <c r="O363" s="21"/>
      <c r="P363" s="21"/>
    </row>
    <row r="364" spans="3:16" hidden="1">
      <c r="C364" s="98"/>
      <c r="D364" s="154"/>
      <c r="E364" s="117"/>
      <c r="F364" s="117"/>
      <c r="G364" s="117"/>
      <c r="H364" s="85" t="s">
        <v>31</v>
      </c>
      <c r="I364" s="31">
        <v>0</v>
      </c>
      <c r="J364" s="32">
        <v>0</v>
      </c>
      <c r="K364" s="32">
        <v>0</v>
      </c>
      <c r="N364" s="21"/>
      <c r="O364" s="21"/>
      <c r="P364" s="21"/>
    </row>
    <row r="365" spans="3:16" hidden="1">
      <c r="C365" s="98"/>
      <c r="D365" s="155"/>
      <c r="E365" s="118"/>
      <c r="F365" s="118"/>
      <c r="G365" s="118"/>
      <c r="H365" s="85" t="s">
        <v>35</v>
      </c>
      <c r="I365" s="31">
        <v>0</v>
      </c>
      <c r="J365" s="32">
        <v>0</v>
      </c>
      <c r="K365" s="32">
        <v>0</v>
      </c>
      <c r="N365" s="21"/>
      <c r="O365" s="21"/>
      <c r="P365" s="21"/>
    </row>
    <row r="366" spans="3:16" hidden="1">
      <c r="C366" s="97" t="s">
        <v>176</v>
      </c>
      <c r="D366" s="153" t="s">
        <v>177</v>
      </c>
      <c r="E366" s="116" t="s">
        <v>158</v>
      </c>
      <c r="F366" s="116">
        <v>2022</v>
      </c>
      <c r="G366" s="116">
        <v>2022</v>
      </c>
      <c r="H366" s="85" t="s">
        <v>19</v>
      </c>
      <c r="I366" s="22">
        <f>I367+I368+I369+I370</f>
        <v>0</v>
      </c>
      <c r="J366" s="4">
        <f t="shared" ref="J366:K366" si="104">J367+J368+J369+J370</f>
        <v>0</v>
      </c>
      <c r="K366" s="4">
        <f t="shared" si="104"/>
        <v>0</v>
      </c>
      <c r="L366" s="32">
        <v>0</v>
      </c>
      <c r="M366" s="32">
        <v>0</v>
      </c>
      <c r="N366" s="21"/>
      <c r="O366" s="21"/>
      <c r="P366" s="21"/>
    </row>
    <row r="367" spans="3:16" hidden="1">
      <c r="C367" s="98"/>
      <c r="D367" s="154"/>
      <c r="E367" s="117"/>
      <c r="F367" s="117"/>
      <c r="G367" s="117"/>
      <c r="H367" s="85" t="s">
        <v>20</v>
      </c>
      <c r="I367" s="31">
        <v>0</v>
      </c>
      <c r="J367" s="32">
        <v>0</v>
      </c>
      <c r="K367" s="32">
        <v>0</v>
      </c>
      <c r="N367" s="21"/>
      <c r="O367" s="21"/>
      <c r="P367" s="21"/>
    </row>
    <row r="368" spans="3:16" hidden="1">
      <c r="C368" s="98"/>
      <c r="D368" s="154"/>
      <c r="E368" s="117"/>
      <c r="F368" s="117"/>
      <c r="G368" s="117"/>
      <c r="H368" s="85" t="s">
        <v>21</v>
      </c>
      <c r="I368" s="31">
        <v>0</v>
      </c>
      <c r="J368" s="32">
        <v>0</v>
      </c>
      <c r="K368" s="32">
        <v>0</v>
      </c>
      <c r="N368" s="21"/>
      <c r="O368" s="21"/>
      <c r="P368" s="21"/>
    </row>
    <row r="369" spans="3:16" hidden="1">
      <c r="C369" s="98"/>
      <c r="D369" s="154"/>
      <c r="E369" s="117"/>
      <c r="F369" s="117"/>
      <c r="G369" s="117"/>
      <c r="H369" s="85" t="s">
        <v>31</v>
      </c>
      <c r="I369" s="31">
        <v>0</v>
      </c>
      <c r="J369" s="32">
        <v>0</v>
      </c>
      <c r="K369" s="32">
        <v>0</v>
      </c>
      <c r="N369" s="21"/>
      <c r="O369" s="21"/>
      <c r="P369" s="21"/>
    </row>
    <row r="370" spans="3:16" hidden="1">
      <c r="C370" s="99"/>
      <c r="D370" s="155"/>
      <c r="E370" s="118"/>
      <c r="F370" s="118"/>
      <c r="G370" s="118"/>
      <c r="H370" s="85" t="s">
        <v>35</v>
      </c>
      <c r="I370" s="31">
        <v>0</v>
      </c>
      <c r="J370" s="32">
        <v>0</v>
      </c>
      <c r="K370" s="32">
        <v>0</v>
      </c>
      <c r="N370" s="21"/>
      <c r="O370" s="21"/>
      <c r="P370" s="21"/>
    </row>
    <row r="371" spans="3:16" hidden="1">
      <c r="C371" s="97" t="s">
        <v>178</v>
      </c>
      <c r="D371" s="130" t="s">
        <v>179</v>
      </c>
      <c r="E371" s="116" t="s">
        <v>180</v>
      </c>
      <c r="F371" s="116">
        <v>2022</v>
      </c>
      <c r="G371" s="116">
        <v>2022</v>
      </c>
      <c r="H371" s="85" t="s">
        <v>19</v>
      </c>
      <c r="I371" s="22">
        <f>I372+I373+I374+I375</f>
        <v>0</v>
      </c>
      <c r="J371" s="4">
        <f t="shared" ref="J371:K371" si="105">J372+J373+J374+J375</f>
        <v>0</v>
      </c>
      <c r="K371" s="4">
        <f t="shared" si="105"/>
        <v>0</v>
      </c>
      <c r="L371" s="32">
        <v>0</v>
      </c>
      <c r="M371" s="32">
        <v>0</v>
      </c>
      <c r="N371" s="21"/>
      <c r="O371" s="21"/>
      <c r="P371" s="21"/>
    </row>
    <row r="372" spans="3:16" hidden="1">
      <c r="C372" s="98"/>
      <c r="D372" s="131"/>
      <c r="E372" s="117"/>
      <c r="F372" s="117"/>
      <c r="G372" s="117"/>
      <c r="H372" s="85" t="s">
        <v>20</v>
      </c>
      <c r="I372" s="31">
        <v>0</v>
      </c>
      <c r="J372" s="32">
        <v>0</v>
      </c>
      <c r="K372" s="32">
        <v>0</v>
      </c>
      <c r="N372" s="21"/>
      <c r="O372" s="21"/>
      <c r="P372" s="21"/>
    </row>
    <row r="373" spans="3:16" hidden="1">
      <c r="C373" s="98"/>
      <c r="D373" s="131"/>
      <c r="E373" s="117"/>
      <c r="F373" s="117"/>
      <c r="G373" s="117"/>
      <c r="H373" s="85" t="s">
        <v>21</v>
      </c>
      <c r="I373" s="31">
        <v>0</v>
      </c>
      <c r="J373" s="32">
        <v>0</v>
      </c>
      <c r="K373" s="32">
        <v>0</v>
      </c>
      <c r="N373" s="21"/>
      <c r="O373" s="21"/>
      <c r="P373" s="21"/>
    </row>
    <row r="374" spans="3:16" hidden="1">
      <c r="C374" s="98"/>
      <c r="D374" s="131"/>
      <c r="E374" s="117"/>
      <c r="F374" s="117"/>
      <c r="G374" s="117"/>
      <c r="H374" s="85" t="s">
        <v>31</v>
      </c>
      <c r="I374" s="31">
        <v>0</v>
      </c>
      <c r="J374" s="32">
        <v>0</v>
      </c>
      <c r="K374" s="32">
        <v>0</v>
      </c>
      <c r="N374" s="21"/>
      <c r="O374" s="21"/>
      <c r="P374" s="21"/>
    </row>
    <row r="375" spans="3:16" hidden="1">
      <c r="C375" s="99"/>
      <c r="D375" s="132"/>
      <c r="E375" s="118"/>
      <c r="F375" s="118"/>
      <c r="G375" s="118"/>
      <c r="H375" s="85" t="s">
        <v>35</v>
      </c>
      <c r="I375" s="31">
        <v>0</v>
      </c>
      <c r="J375" s="32">
        <v>0</v>
      </c>
      <c r="K375" s="32">
        <v>0</v>
      </c>
      <c r="N375" s="21"/>
      <c r="O375" s="21"/>
      <c r="P375" s="21"/>
    </row>
    <row r="376" spans="3:16" hidden="1">
      <c r="C376" s="97" t="s">
        <v>181</v>
      </c>
      <c r="D376" s="130" t="s">
        <v>182</v>
      </c>
      <c r="E376" s="116" t="s">
        <v>168</v>
      </c>
      <c r="F376" s="129">
        <v>2022</v>
      </c>
      <c r="G376" s="129">
        <v>2022</v>
      </c>
      <c r="H376" s="85" t="s">
        <v>19</v>
      </c>
      <c r="I376" s="22">
        <f>I377+I378+I379+I380</f>
        <v>0</v>
      </c>
      <c r="J376" s="4">
        <f t="shared" ref="J376:K376" si="106">J377+J378+J379+J380</f>
        <v>0</v>
      </c>
      <c r="K376" s="4">
        <f t="shared" si="106"/>
        <v>0</v>
      </c>
      <c r="L376" s="32">
        <v>0</v>
      </c>
      <c r="M376" s="32">
        <v>0</v>
      </c>
      <c r="N376" s="21"/>
      <c r="O376" s="21"/>
      <c r="P376" s="21"/>
    </row>
    <row r="377" spans="3:16" hidden="1">
      <c r="C377" s="98"/>
      <c r="D377" s="131"/>
      <c r="E377" s="117"/>
      <c r="F377" s="129"/>
      <c r="G377" s="129"/>
      <c r="H377" s="85" t="s">
        <v>20</v>
      </c>
      <c r="I377" s="31">
        <v>0</v>
      </c>
      <c r="J377" s="32">
        <v>0</v>
      </c>
      <c r="K377" s="32">
        <v>0</v>
      </c>
      <c r="N377" s="21"/>
      <c r="O377" s="21"/>
      <c r="P377" s="21"/>
    </row>
    <row r="378" spans="3:16" hidden="1">
      <c r="C378" s="98"/>
      <c r="D378" s="131"/>
      <c r="E378" s="117"/>
      <c r="F378" s="129"/>
      <c r="G378" s="129"/>
      <c r="H378" s="85" t="s">
        <v>21</v>
      </c>
      <c r="I378" s="31">
        <v>0</v>
      </c>
      <c r="J378" s="32">
        <v>0</v>
      </c>
      <c r="K378" s="32">
        <v>0</v>
      </c>
      <c r="N378" s="21"/>
      <c r="O378" s="21"/>
      <c r="P378" s="21"/>
    </row>
    <row r="379" spans="3:16" hidden="1">
      <c r="C379" s="98"/>
      <c r="D379" s="131"/>
      <c r="E379" s="117"/>
      <c r="F379" s="129"/>
      <c r="G379" s="129"/>
      <c r="H379" s="85" t="s">
        <v>31</v>
      </c>
      <c r="I379" s="31">
        <v>0</v>
      </c>
      <c r="J379" s="32">
        <v>0</v>
      </c>
      <c r="K379" s="32">
        <v>0</v>
      </c>
      <c r="N379" s="21"/>
      <c r="O379" s="21"/>
      <c r="P379" s="21"/>
    </row>
    <row r="380" spans="3:16" hidden="1">
      <c r="C380" s="99"/>
      <c r="D380" s="132"/>
      <c r="E380" s="118"/>
      <c r="F380" s="129"/>
      <c r="G380" s="129"/>
      <c r="H380" s="85" t="s">
        <v>35</v>
      </c>
      <c r="I380" s="31">
        <v>0</v>
      </c>
      <c r="J380" s="32">
        <v>0</v>
      </c>
      <c r="K380" s="32">
        <v>0</v>
      </c>
      <c r="N380" s="21"/>
      <c r="O380" s="21"/>
      <c r="P380" s="21"/>
    </row>
    <row r="381" spans="3:16" hidden="1">
      <c r="C381" s="122" t="s">
        <v>183</v>
      </c>
      <c r="D381" s="130" t="s">
        <v>184</v>
      </c>
      <c r="E381" s="116" t="s">
        <v>171</v>
      </c>
      <c r="F381" s="116">
        <v>2023</v>
      </c>
      <c r="G381" s="116">
        <v>2023</v>
      </c>
      <c r="H381" s="85" t="s">
        <v>19</v>
      </c>
      <c r="I381" s="22">
        <f>I382+I383+I384+I385</f>
        <v>0</v>
      </c>
      <c r="J381" s="4">
        <f t="shared" ref="J381:K381" si="107">J382+J383+J384+J385</f>
        <v>0</v>
      </c>
      <c r="K381" s="4">
        <f t="shared" si="107"/>
        <v>0</v>
      </c>
      <c r="L381" s="32">
        <v>0</v>
      </c>
      <c r="M381" s="32">
        <v>0</v>
      </c>
      <c r="N381" s="21"/>
      <c r="O381" s="21"/>
      <c r="P381" s="21"/>
    </row>
    <row r="382" spans="3:16" hidden="1">
      <c r="C382" s="122"/>
      <c r="D382" s="131"/>
      <c r="E382" s="117"/>
      <c r="F382" s="117"/>
      <c r="G382" s="117"/>
      <c r="H382" s="85" t="s">
        <v>20</v>
      </c>
      <c r="I382" s="31">
        <v>0</v>
      </c>
      <c r="J382" s="32">
        <v>0</v>
      </c>
      <c r="K382" s="32">
        <v>0</v>
      </c>
      <c r="N382" s="21"/>
      <c r="O382" s="21"/>
      <c r="P382" s="21"/>
    </row>
    <row r="383" spans="3:16" hidden="1">
      <c r="C383" s="122"/>
      <c r="D383" s="131"/>
      <c r="E383" s="117"/>
      <c r="F383" s="117"/>
      <c r="G383" s="117"/>
      <c r="H383" s="85" t="s">
        <v>21</v>
      </c>
      <c r="I383" s="31">
        <v>0</v>
      </c>
      <c r="J383" s="32">
        <v>0</v>
      </c>
      <c r="K383" s="32">
        <v>0</v>
      </c>
      <c r="N383" s="21"/>
      <c r="O383" s="21"/>
      <c r="P383" s="21"/>
    </row>
    <row r="384" spans="3:16" hidden="1">
      <c r="C384" s="122"/>
      <c r="D384" s="131"/>
      <c r="E384" s="117"/>
      <c r="F384" s="117"/>
      <c r="G384" s="117"/>
      <c r="H384" s="85" t="s">
        <v>31</v>
      </c>
      <c r="I384" s="31">
        <v>0</v>
      </c>
      <c r="J384" s="32">
        <v>0</v>
      </c>
      <c r="K384" s="32">
        <v>0</v>
      </c>
      <c r="N384" s="21"/>
      <c r="O384" s="21"/>
      <c r="P384" s="21"/>
    </row>
    <row r="385" spans="3:16" hidden="1">
      <c r="C385" s="122"/>
      <c r="D385" s="131"/>
      <c r="E385" s="118"/>
      <c r="F385" s="118"/>
      <c r="G385" s="118"/>
      <c r="H385" s="85" t="s">
        <v>35</v>
      </c>
      <c r="I385" s="31">
        <v>0</v>
      </c>
      <c r="J385" s="32">
        <v>0</v>
      </c>
      <c r="K385" s="32">
        <v>0</v>
      </c>
      <c r="N385" s="21"/>
      <c r="O385" s="21"/>
      <c r="P385" s="21"/>
    </row>
    <row r="386" spans="3:16" hidden="1">
      <c r="C386" s="122" t="s">
        <v>185</v>
      </c>
      <c r="D386" s="153" t="s">
        <v>186</v>
      </c>
      <c r="E386" s="116" t="s">
        <v>158</v>
      </c>
      <c r="F386" s="116">
        <v>2023</v>
      </c>
      <c r="G386" s="116">
        <v>2023</v>
      </c>
      <c r="H386" s="85" t="s">
        <v>19</v>
      </c>
      <c r="I386" s="22">
        <f>I387+I388+I389+I390</f>
        <v>0</v>
      </c>
      <c r="J386" s="4">
        <f t="shared" ref="J386:K386" si="108">J387+J388+J389+J390</f>
        <v>0</v>
      </c>
      <c r="K386" s="4">
        <f t="shared" si="108"/>
        <v>0</v>
      </c>
      <c r="L386" s="32">
        <v>0</v>
      </c>
      <c r="M386" s="32">
        <v>0</v>
      </c>
      <c r="N386" s="21"/>
      <c r="O386" s="21"/>
      <c r="P386" s="21"/>
    </row>
    <row r="387" spans="3:16" hidden="1">
      <c r="C387" s="122"/>
      <c r="D387" s="154"/>
      <c r="E387" s="117"/>
      <c r="F387" s="117"/>
      <c r="G387" s="117"/>
      <c r="H387" s="85" t="s">
        <v>20</v>
      </c>
      <c r="I387" s="31">
        <v>0</v>
      </c>
      <c r="J387" s="32">
        <v>0</v>
      </c>
      <c r="K387" s="32">
        <v>0</v>
      </c>
      <c r="N387" s="21"/>
      <c r="O387" s="21"/>
      <c r="P387" s="21"/>
    </row>
    <row r="388" spans="3:16" hidden="1">
      <c r="C388" s="122"/>
      <c r="D388" s="154"/>
      <c r="E388" s="117"/>
      <c r="F388" s="117"/>
      <c r="G388" s="117"/>
      <c r="H388" s="85" t="s">
        <v>21</v>
      </c>
      <c r="I388" s="31">
        <v>0</v>
      </c>
      <c r="J388" s="32">
        <v>0</v>
      </c>
      <c r="K388" s="32">
        <v>0</v>
      </c>
      <c r="N388" s="21"/>
      <c r="O388" s="21"/>
      <c r="P388" s="21"/>
    </row>
    <row r="389" spans="3:16" hidden="1">
      <c r="C389" s="122"/>
      <c r="D389" s="154"/>
      <c r="E389" s="117"/>
      <c r="F389" s="117"/>
      <c r="G389" s="117"/>
      <c r="H389" s="85" t="s">
        <v>31</v>
      </c>
      <c r="I389" s="22">
        <v>0</v>
      </c>
      <c r="J389" s="4">
        <v>0</v>
      </c>
      <c r="K389" s="4">
        <v>0</v>
      </c>
      <c r="N389" s="21"/>
      <c r="O389" s="21"/>
      <c r="P389" s="21"/>
    </row>
    <row r="390" spans="3:16" hidden="1">
      <c r="C390" s="122"/>
      <c r="D390" s="155"/>
      <c r="E390" s="118"/>
      <c r="F390" s="118"/>
      <c r="G390" s="118"/>
      <c r="H390" s="85" t="s">
        <v>35</v>
      </c>
      <c r="I390" s="22">
        <v>0</v>
      </c>
      <c r="J390" s="4">
        <v>0</v>
      </c>
      <c r="K390" s="4">
        <v>0</v>
      </c>
      <c r="N390" s="21"/>
      <c r="O390" s="21"/>
      <c r="P390" s="21"/>
    </row>
    <row r="391" spans="3:16" hidden="1">
      <c r="C391" s="122" t="s">
        <v>187</v>
      </c>
      <c r="D391" s="130" t="s">
        <v>188</v>
      </c>
      <c r="E391" s="116" t="s">
        <v>158</v>
      </c>
      <c r="F391" s="116">
        <v>2023</v>
      </c>
      <c r="G391" s="116">
        <v>2023</v>
      </c>
      <c r="H391" s="85" t="s">
        <v>19</v>
      </c>
      <c r="I391" s="22">
        <f>I392+I393+I394+I395</f>
        <v>0</v>
      </c>
      <c r="J391" s="4">
        <f t="shared" ref="J391:K391" si="109">J392+J393+J394+J395</f>
        <v>0</v>
      </c>
      <c r="K391" s="4">
        <f t="shared" si="109"/>
        <v>0</v>
      </c>
      <c r="L391" s="32">
        <v>0</v>
      </c>
      <c r="M391" s="32">
        <v>0</v>
      </c>
      <c r="N391" s="21"/>
      <c r="O391" s="21"/>
      <c r="P391" s="21"/>
    </row>
    <row r="392" spans="3:16" hidden="1">
      <c r="C392" s="122"/>
      <c r="D392" s="131"/>
      <c r="E392" s="117"/>
      <c r="F392" s="117"/>
      <c r="G392" s="117"/>
      <c r="H392" s="85" t="s">
        <v>20</v>
      </c>
      <c r="I392" s="31">
        <v>0</v>
      </c>
      <c r="J392" s="32">
        <v>0</v>
      </c>
      <c r="K392" s="32">
        <v>0</v>
      </c>
      <c r="N392" s="21"/>
      <c r="O392" s="21"/>
      <c r="P392" s="21"/>
    </row>
    <row r="393" spans="3:16" hidden="1">
      <c r="C393" s="122"/>
      <c r="D393" s="131"/>
      <c r="E393" s="117"/>
      <c r="F393" s="117"/>
      <c r="G393" s="117"/>
      <c r="H393" s="85" t="s">
        <v>21</v>
      </c>
      <c r="I393" s="31">
        <v>0</v>
      </c>
      <c r="J393" s="32">
        <v>0</v>
      </c>
      <c r="K393" s="32">
        <v>0</v>
      </c>
      <c r="N393" s="21"/>
      <c r="O393" s="21"/>
      <c r="P393" s="21"/>
    </row>
    <row r="394" spans="3:16" hidden="1">
      <c r="C394" s="122"/>
      <c r="D394" s="131"/>
      <c r="E394" s="117"/>
      <c r="F394" s="117"/>
      <c r="G394" s="117"/>
      <c r="H394" s="85" t="s">
        <v>31</v>
      </c>
      <c r="I394" s="22">
        <v>0</v>
      </c>
      <c r="J394" s="4">
        <v>0</v>
      </c>
      <c r="K394" s="4">
        <v>0</v>
      </c>
      <c r="N394" s="21"/>
      <c r="O394" s="21"/>
      <c r="P394" s="21"/>
    </row>
    <row r="395" spans="3:16" hidden="1">
      <c r="C395" s="122"/>
      <c r="D395" s="132"/>
      <c r="E395" s="118"/>
      <c r="F395" s="118"/>
      <c r="G395" s="118"/>
      <c r="H395" s="85" t="s">
        <v>35</v>
      </c>
      <c r="I395" s="22">
        <v>0</v>
      </c>
      <c r="J395" s="4">
        <v>0</v>
      </c>
      <c r="K395" s="4">
        <v>0</v>
      </c>
      <c r="N395" s="21"/>
      <c r="O395" s="21"/>
      <c r="P395" s="21"/>
    </row>
    <row r="396" spans="3:16" hidden="1">
      <c r="C396" s="122" t="s">
        <v>189</v>
      </c>
      <c r="D396" s="130" t="s">
        <v>190</v>
      </c>
      <c r="E396" s="116" t="s">
        <v>168</v>
      </c>
      <c r="F396" s="116">
        <v>2023</v>
      </c>
      <c r="G396" s="116">
        <v>2023</v>
      </c>
      <c r="H396" s="85" t="s">
        <v>19</v>
      </c>
      <c r="I396" s="22">
        <f>I397+I398+I399+I400</f>
        <v>0</v>
      </c>
      <c r="J396" s="4">
        <f t="shared" ref="J396:K396" si="110">J397+J398+J399+J400</f>
        <v>0</v>
      </c>
      <c r="K396" s="4">
        <f t="shared" si="110"/>
        <v>0</v>
      </c>
      <c r="L396" s="32">
        <v>0</v>
      </c>
      <c r="M396" s="32">
        <v>0</v>
      </c>
      <c r="N396" s="21"/>
      <c r="O396" s="21"/>
      <c r="P396" s="21"/>
    </row>
    <row r="397" spans="3:16" hidden="1">
      <c r="C397" s="122"/>
      <c r="D397" s="131"/>
      <c r="E397" s="117"/>
      <c r="F397" s="117"/>
      <c r="G397" s="117"/>
      <c r="H397" s="85" t="s">
        <v>20</v>
      </c>
      <c r="I397" s="31">
        <v>0</v>
      </c>
      <c r="J397" s="32">
        <v>0</v>
      </c>
      <c r="K397" s="32">
        <v>0</v>
      </c>
      <c r="N397" s="21"/>
      <c r="O397" s="21"/>
      <c r="P397" s="21"/>
    </row>
    <row r="398" spans="3:16" hidden="1">
      <c r="C398" s="122"/>
      <c r="D398" s="131"/>
      <c r="E398" s="117"/>
      <c r="F398" s="117"/>
      <c r="G398" s="117"/>
      <c r="H398" s="85" t="s">
        <v>21</v>
      </c>
      <c r="I398" s="31">
        <v>0</v>
      </c>
      <c r="J398" s="32">
        <v>0</v>
      </c>
      <c r="K398" s="32">
        <v>0</v>
      </c>
      <c r="N398" s="21"/>
      <c r="O398" s="21"/>
      <c r="P398" s="21"/>
    </row>
    <row r="399" spans="3:16" hidden="1">
      <c r="C399" s="122"/>
      <c r="D399" s="131"/>
      <c r="E399" s="117"/>
      <c r="F399" s="117"/>
      <c r="G399" s="117"/>
      <c r="H399" s="85" t="s">
        <v>31</v>
      </c>
      <c r="I399" s="22">
        <v>0</v>
      </c>
      <c r="J399" s="4">
        <v>0</v>
      </c>
      <c r="K399" s="4">
        <v>0</v>
      </c>
      <c r="N399" s="21"/>
      <c r="O399" s="21"/>
      <c r="P399" s="21"/>
    </row>
    <row r="400" spans="3:16" hidden="1">
      <c r="C400" s="122"/>
      <c r="D400" s="132"/>
      <c r="E400" s="118"/>
      <c r="F400" s="118"/>
      <c r="G400" s="118"/>
      <c r="H400" s="85" t="s">
        <v>35</v>
      </c>
      <c r="I400" s="22">
        <v>0</v>
      </c>
      <c r="J400" s="4">
        <v>0</v>
      </c>
      <c r="K400" s="4">
        <v>0</v>
      </c>
      <c r="N400" s="21"/>
      <c r="O400" s="21"/>
      <c r="P400" s="21"/>
    </row>
    <row r="401" spans="3:16">
      <c r="C401" s="97" t="s">
        <v>191</v>
      </c>
      <c r="D401" s="163" t="s">
        <v>192</v>
      </c>
      <c r="E401" s="116" t="s">
        <v>34</v>
      </c>
      <c r="F401" s="116">
        <v>2021</v>
      </c>
      <c r="G401" s="116">
        <v>2023</v>
      </c>
      <c r="H401" s="85" t="s">
        <v>19</v>
      </c>
      <c r="I401" s="22">
        <f>I402+I403+I404+I405</f>
        <v>13400</v>
      </c>
      <c r="J401" s="4">
        <f t="shared" ref="J401:M401" si="111">J402+J403+J404+J405</f>
        <v>13400</v>
      </c>
      <c r="K401" s="4">
        <f t="shared" si="111"/>
        <v>12060</v>
      </c>
      <c r="L401" s="4">
        <f t="shared" si="111"/>
        <v>8070</v>
      </c>
      <c r="M401" s="4">
        <f t="shared" si="111"/>
        <v>3000</v>
      </c>
      <c r="N401" s="21">
        <f t="shared" ref="N401:N422" si="112">M401/I401*100</f>
        <v>22.388059701492537</v>
      </c>
      <c r="O401" s="21">
        <f t="shared" ref="O401:O422" si="113">M401/J401*100</f>
        <v>22.388059701492537</v>
      </c>
      <c r="P401" s="21">
        <f t="shared" ref="P401:P422" si="114">L401/K401*100</f>
        <v>66.915422885572141</v>
      </c>
    </row>
    <row r="402" spans="3:16">
      <c r="C402" s="98"/>
      <c r="D402" s="164"/>
      <c r="E402" s="117"/>
      <c r="F402" s="117"/>
      <c r="G402" s="117"/>
      <c r="H402" s="85" t="s">
        <v>64</v>
      </c>
      <c r="I402" s="31">
        <f>I407+I412+I417+I422+I427+I432+I437+I442+I447+I452+I457+I462</f>
        <v>13400</v>
      </c>
      <c r="J402" s="32">
        <f t="shared" ref="J402:M402" si="115">J407+J412+J417+J422+J427+J432+J437+J442+J447+J452+J457+J462</f>
        <v>13400</v>
      </c>
      <c r="K402" s="32">
        <f t="shared" si="115"/>
        <v>12060</v>
      </c>
      <c r="L402" s="32">
        <v>8070</v>
      </c>
      <c r="M402" s="32">
        <f t="shared" si="115"/>
        <v>3000</v>
      </c>
      <c r="N402" s="21">
        <f t="shared" si="112"/>
        <v>22.388059701492537</v>
      </c>
      <c r="O402" s="21">
        <f t="shared" si="113"/>
        <v>22.388059701492537</v>
      </c>
      <c r="P402" s="21">
        <f t="shared" si="114"/>
        <v>66.915422885572141</v>
      </c>
    </row>
    <row r="403" spans="3:16">
      <c r="C403" s="98"/>
      <c r="D403" s="164"/>
      <c r="E403" s="117"/>
      <c r="F403" s="117"/>
      <c r="G403" s="117"/>
      <c r="H403" s="85" t="s">
        <v>21</v>
      </c>
      <c r="I403" s="31">
        <v>0</v>
      </c>
      <c r="J403" s="32">
        <v>0</v>
      </c>
      <c r="K403" s="32">
        <v>0</v>
      </c>
      <c r="L403" s="28"/>
      <c r="M403" s="28"/>
      <c r="N403" s="21"/>
      <c r="O403" s="21"/>
      <c r="P403" s="21"/>
    </row>
    <row r="404" spans="3:16">
      <c r="C404" s="98"/>
      <c r="D404" s="164"/>
      <c r="E404" s="117"/>
      <c r="F404" s="117"/>
      <c r="G404" s="117"/>
      <c r="H404" s="85" t="s">
        <v>22</v>
      </c>
      <c r="I404" s="31">
        <v>0</v>
      </c>
      <c r="J404" s="32">
        <v>0</v>
      </c>
      <c r="K404" s="32">
        <v>0</v>
      </c>
      <c r="L404" s="28"/>
      <c r="M404" s="28"/>
      <c r="N404" s="21"/>
      <c r="O404" s="21"/>
      <c r="P404" s="21"/>
    </row>
    <row r="405" spans="3:16">
      <c r="C405" s="99"/>
      <c r="D405" s="165"/>
      <c r="E405" s="118"/>
      <c r="F405" s="118"/>
      <c r="G405" s="118"/>
      <c r="H405" s="85" t="s">
        <v>35</v>
      </c>
      <c r="I405" s="31">
        <v>0</v>
      </c>
      <c r="J405" s="32">
        <v>0</v>
      </c>
      <c r="K405" s="32">
        <v>0</v>
      </c>
      <c r="L405" s="28"/>
      <c r="M405" s="28"/>
      <c r="N405" s="21"/>
      <c r="O405" s="21"/>
      <c r="P405" s="21"/>
    </row>
    <row r="406" spans="3:16">
      <c r="C406" s="97" t="s">
        <v>193</v>
      </c>
      <c r="D406" s="163" t="s">
        <v>194</v>
      </c>
      <c r="E406" s="116" t="s">
        <v>195</v>
      </c>
      <c r="F406" s="116">
        <v>2021</v>
      </c>
      <c r="G406" s="116">
        <v>2021</v>
      </c>
      <c r="H406" s="85" t="s">
        <v>19</v>
      </c>
      <c r="I406" s="22">
        <f>I407+I408+I409+I410</f>
        <v>7000</v>
      </c>
      <c r="J406" s="4">
        <f t="shared" ref="J406:K406" si="116">J407+J408+J409+J410</f>
        <v>7000</v>
      </c>
      <c r="K406" s="4">
        <f t="shared" si="116"/>
        <v>5660</v>
      </c>
      <c r="L406" s="32">
        <f t="shared" ref="L406:M406" si="117">L407</f>
        <v>6300</v>
      </c>
      <c r="M406" s="32">
        <f t="shared" si="117"/>
        <v>3000</v>
      </c>
      <c r="N406" s="21">
        <f t="shared" si="112"/>
        <v>42.857142857142854</v>
      </c>
      <c r="O406" s="21">
        <f t="shared" si="113"/>
        <v>42.857142857142854</v>
      </c>
      <c r="P406" s="21">
        <f t="shared" si="114"/>
        <v>111.30742049469964</v>
      </c>
    </row>
    <row r="407" spans="3:16">
      <c r="C407" s="98"/>
      <c r="D407" s="164"/>
      <c r="E407" s="117"/>
      <c r="F407" s="117"/>
      <c r="G407" s="117"/>
      <c r="H407" s="85" t="s">
        <v>64</v>
      </c>
      <c r="I407" s="31">
        <v>7000</v>
      </c>
      <c r="J407" s="32">
        <v>7000</v>
      </c>
      <c r="K407" s="32">
        <f>7000-1340</f>
        <v>5660</v>
      </c>
      <c r="L407" s="32">
        <v>6300</v>
      </c>
      <c r="M407" s="32">
        <v>3000</v>
      </c>
      <c r="N407" s="21">
        <f t="shared" si="112"/>
        <v>42.857142857142854</v>
      </c>
      <c r="O407" s="21">
        <f t="shared" si="113"/>
        <v>42.857142857142854</v>
      </c>
      <c r="P407" s="21">
        <f t="shared" si="114"/>
        <v>111.30742049469964</v>
      </c>
    </row>
    <row r="408" spans="3:16">
      <c r="C408" s="98"/>
      <c r="D408" s="164"/>
      <c r="E408" s="117"/>
      <c r="F408" s="117"/>
      <c r="G408" s="117"/>
      <c r="H408" s="85" t="s">
        <v>21</v>
      </c>
      <c r="I408" s="31">
        <v>0</v>
      </c>
      <c r="J408" s="32">
        <v>0</v>
      </c>
      <c r="K408" s="32">
        <v>0</v>
      </c>
      <c r="L408" s="28"/>
      <c r="M408" s="28"/>
      <c r="N408" s="21"/>
      <c r="O408" s="21"/>
      <c r="P408" s="21"/>
    </row>
    <row r="409" spans="3:16">
      <c r="C409" s="98"/>
      <c r="D409" s="164"/>
      <c r="E409" s="117"/>
      <c r="F409" s="117"/>
      <c r="G409" s="117"/>
      <c r="H409" s="85" t="s">
        <v>22</v>
      </c>
      <c r="I409" s="31">
        <v>0</v>
      </c>
      <c r="J409" s="32">
        <v>0</v>
      </c>
      <c r="K409" s="32">
        <v>0</v>
      </c>
      <c r="L409" s="28"/>
      <c r="M409" s="28"/>
      <c r="N409" s="21"/>
      <c r="O409" s="21"/>
      <c r="P409" s="21"/>
    </row>
    <row r="410" spans="3:16">
      <c r="C410" s="99"/>
      <c r="D410" s="165"/>
      <c r="E410" s="118"/>
      <c r="F410" s="118"/>
      <c r="G410" s="118"/>
      <c r="H410" s="85" t="s">
        <v>35</v>
      </c>
      <c r="I410" s="31">
        <v>0</v>
      </c>
      <c r="J410" s="32">
        <v>0</v>
      </c>
      <c r="K410" s="32">
        <v>0</v>
      </c>
      <c r="L410" s="28"/>
      <c r="M410" s="28"/>
      <c r="N410" s="21"/>
      <c r="O410" s="21"/>
      <c r="P410" s="21"/>
    </row>
    <row r="411" spans="3:16">
      <c r="C411" s="97" t="s">
        <v>196</v>
      </c>
      <c r="D411" s="153" t="s">
        <v>197</v>
      </c>
      <c r="E411" s="116" t="s">
        <v>195</v>
      </c>
      <c r="F411" s="116">
        <v>2021</v>
      </c>
      <c r="G411" s="116">
        <v>2021</v>
      </c>
      <c r="H411" s="85" t="s">
        <v>19</v>
      </c>
      <c r="I411" s="22">
        <f>I412+I413+I414+I415</f>
        <v>4500</v>
      </c>
      <c r="J411" s="4">
        <f t="shared" ref="J411:K411" si="118">J412+J413+J414+J415</f>
        <v>4500</v>
      </c>
      <c r="K411" s="4">
        <f t="shared" si="118"/>
        <v>4500</v>
      </c>
      <c r="L411" s="32">
        <f t="shared" ref="L411:M411" si="119">L412</f>
        <v>1050</v>
      </c>
      <c r="M411" s="32">
        <f t="shared" si="119"/>
        <v>0</v>
      </c>
      <c r="N411" s="21">
        <f t="shared" si="112"/>
        <v>0</v>
      </c>
      <c r="O411" s="21">
        <f t="shared" si="113"/>
        <v>0</v>
      </c>
      <c r="P411" s="21">
        <f t="shared" si="114"/>
        <v>23.333333333333332</v>
      </c>
    </row>
    <row r="412" spans="3:16">
      <c r="C412" s="98"/>
      <c r="D412" s="154"/>
      <c r="E412" s="117"/>
      <c r="F412" s="117"/>
      <c r="G412" s="117"/>
      <c r="H412" s="85" t="s">
        <v>64</v>
      </c>
      <c r="I412" s="31">
        <v>4500</v>
      </c>
      <c r="J412" s="32">
        <v>4500</v>
      </c>
      <c r="K412" s="32">
        <v>4500</v>
      </c>
      <c r="L412" s="28">
        <v>1050</v>
      </c>
      <c r="M412" s="28"/>
      <c r="N412" s="21">
        <f t="shared" si="112"/>
        <v>0</v>
      </c>
      <c r="O412" s="21">
        <f t="shared" si="113"/>
        <v>0</v>
      </c>
      <c r="P412" s="21">
        <f t="shared" si="114"/>
        <v>23.333333333333332</v>
      </c>
    </row>
    <row r="413" spans="3:16">
      <c r="C413" s="98"/>
      <c r="D413" s="154"/>
      <c r="E413" s="117"/>
      <c r="F413" s="117"/>
      <c r="G413" s="117"/>
      <c r="H413" s="85" t="s">
        <v>21</v>
      </c>
      <c r="I413" s="31">
        <v>0</v>
      </c>
      <c r="J413" s="32">
        <v>0</v>
      </c>
      <c r="K413" s="32">
        <v>0</v>
      </c>
      <c r="L413" s="28"/>
      <c r="M413" s="28"/>
      <c r="N413" s="21"/>
      <c r="O413" s="21"/>
      <c r="P413" s="21"/>
    </row>
    <row r="414" spans="3:16">
      <c r="C414" s="98"/>
      <c r="D414" s="154"/>
      <c r="E414" s="117"/>
      <c r="F414" s="117"/>
      <c r="G414" s="117"/>
      <c r="H414" s="85" t="s">
        <v>22</v>
      </c>
      <c r="I414" s="31">
        <v>0</v>
      </c>
      <c r="J414" s="32">
        <v>0</v>
      </c>
      <c r="K414" s="32">
        <v>0</v>
      </c>
      <c r="L414" s="28"/>
      <c r="M414" s="28"/>
      <c r="N414" s="21"/>
      <c r="O414" s="21"/>
      <c r="P414" s="21"/>
    </row>
    <row r="415" spans="3:16">
      <c r="C415" s="99"/>
      <c r="D415" s="155"/>
      <c r="E415" s="118"/>
      <c r="F415" s="118"/>
      <c r="G415" s="118"/>
      <c r="H415" s="85" t="s">
        <v>35</v>
      </c>
      <c r="I415" s="31">
        <v>0</v>
      </c>
      <c r="J415" s="32">
        <v>0</v>
      </c>
      <c r="K415" s="32">
        <v>0</v>
      </c>
      <c r="L415" s="28"/>
      <c r="M415" s="28"/>
      <c r="N415" s="21"/>
      <c r="O415" s="21"/>
      <c r="P415" s="21"/>
    </row>
    <row r="416" spans="3:16">
      <c r="C416" s="97" t="s">
        <v>198</v>
      </c>
      <c r="D416" s="130" t="s">
        <v>199</v>
      </c>
      <c r="E416" s="116" t="s">
        <v>200</v>
      </c>
      <c r="F416" s="116">
        <v>2021</v>
      </c>
      <c r="G416" s="116">
        <v>2021</v>
      </c>
      <c r="H416" s="85" t="s">
        <v>19</v>
      </c>
      <c r="I416" s="22">
        <f>I417+I418+I419+I420</f>
        <v>800</v>
      </c>
      <c r="J416" s="4">
        <f t="shared" ref="J416:K416" si="120">J417+J418+J419+J420</f>
        <v>800</v>
      </c>
      <c r="K416" s="4">
        <f t="shared" si="120"/>
        <v>800</v>
      </c>
      <c r="L416" s="32">
        <f t="shared" ref="L416:M416" si="121">L417</f>
        <v>720</v>
      </c>
      <c r="M416" s="32">
        <f t="shared" si="121"/>
        <v>0</v>
      </c>
      <c r="N416" s="21">
        <f t="shared" si="112"/>
        <v>0</v>
      </c>
      <c r="O416" s="21">
        <f t="shared" si="113"/>
        <v>0</v>
      </c>
      <c r="P416" s="21">
        <f t="shared" si="114"/>
        <v>90</v>
      </c>
    </row>
    <row r="417" spans="3:16">
      <c r="C417" s="98"/>
      <c r="D417" s="131"/>
      <c r="E417" s="117"/>
      <c r="F417" s="117"/>
      <c r="G417" s="117"/>
      <c r="H417" s="85" t="s">
        <v>64</v>
      </c>
      <c r="I417" s="31">
        <v>800</v>
      </c>
      <c r="J417" s="32">
        <v>800</v>
      </c>
      <c r="K417" s="32">
        <v>800</v>
      </c>
      <c r="L417" s="28">
        <v>720</v>
      </c>
      <c r="M417" s="28"/>
      <c r="N417" s="21">
        <f t="shared" si="112"/>
        <v>0</v>
      </c>
      <c r="O417" s="21">
        <f t="shared" si="113"/>
        <v>0</v>
      </c>
      <c r="P417" s="21">
        <f t="shared" si="114"/>
        <v>90</v>
      </c>
    </row>
    <row r="418" spans="3:16">
      <c r="C418" s="98"/>
      <c r="D418" s="131"/>
      <c r="E418" s="117"/>
      <c r="F418" s="117"/>
      <c r="G418" s="117"/>
      <c r="H418" s="85" t="s">
        <v>21</v>
      </c>
      <c r="I418" s="31">
        <v>0</v>
      </c>
      <c r="J418" s="32">
        <v>0</v>
      </c>
      <c r="K418" s="32">
        <v>0</v>
      </c>
      <c r="L418" s="28"/>
      <c r="M418" s="28"/>
      <c r="N418" s="21"/>
      <c r="O418" s="21"/>
      <c r="P418" s="21"/>
    </row>
    <row r="419" spans="3:16">
      <c r="C419" s="98"/>
      <c r="D419" s="131"/>
      <c r="E419" s="117"/>
      <c r="F419" s="117"/>
      <c r="G419" s="117"/>
      <c r="H419" s="85" t="s">
        <v>22</v>
      </c>
      <c r="I419" s="31">
        <v>0</v>
      </c>
      <c r="J419" s="32">
        <v>0</v>
      </c>
      <c r="K419" s="32">
        <v>0</v>
      </c>
      <c r="L419" s="28"/>
      <c r="M419" s="28"/>
      <c r="N419" s="21"/>
      <c r="O419" s="21"/>
      <c r="P419" s="21"/>
    </row>
    <row r="420" spans="3:16">
      <c r="C420" s="99"/>
      <c r="D420" s="132"/>
      <c r="E420" s="118"/>
      <c r="F420" s="118"/>
      <c r="G420" s="118"/>
      <c r="H420" s="85" t="s">
        <v>35</v>
      </c>
      <c r="I420" s="31">
        <v>0</v>
      </c>
      <c r="J420" s="32">
        <v>0</v>
      </c>
      <c r="K420" s="32">
        <v>0</v>
      </c>
      <c r="L420" s="28"/>
      <c r="M420" s="28"/>
      <c r="N420" s="21"/>
      <c r="O420" s="21"/>
      <c r="P420" s="21"/>
    </row>
    <row r="421" spans="3:16" s="6" customFormat="1">
      <c r="C421" s="97" t="s">
        <v>201</v>
      </c>
      <c r="D421" s="153" t="s">
        <v>202</v>
      </c>
      <c r="E421" s="116" t="s">
        <v>203</v>
      </c>
      <c r="F421" s="116">
        <v>2021</v>
      </c>
      <c r="G421" s="116">
        <v>2021</v>
      </c>
      <c r="H421" s="85" t="s">
        <v>19</v>
      </c>
      <c r="I421" s="22">
        <f>I422+I423+I424+I425</f>
        <v>600</v>
      </c>
      <c r="J421" s="4">
        <f t="shared" ref="J421:K421" si="122">J422+J423+J424+J425</f>
        <v>600</v>
      </c>
      <c r="K421" s="4">
        <f t="shared" si="122"/>
        <v>600</v>
      </c>
      <c r="L421" s="32">
        <f t="shared" ref="L421:M421" si="123">L422</f>
        <v>0</v>
      </c>
      <c r="M421" s="32">
        <f t="shared" si="123"/>
        <v>0</v>
      </c>
      <c r="N421" s="21">
        <f t="shared" si="112"/>
        <v>0</v>
      </c>
      <c r="O421" s="21">
        <f t="shared" si="113"/>
        <v>0</v>
      </c>
      <c r="P421" s="21">
        <f t="shared" si="114"/>
        <v>0</v>
      </c>
    </row>
    <row r="422" spans="3:16" s="6" customFormat="1">
      <c r="C422" s="98"/>
      <c r="D422" s="154"/>
      <c r="E422" s="117"/>
      <c r="F422" s="117"/>
      <c r="G422" s="117"/>
      <c r="H422" s="85" t="s">
        <v>20</v>
      </c>
      <c r="I422" s="31">
        <v>600</v>
      </c>
      <c r="J422" s="32">
        <v>600</v>
      </c>
      <c r="K422" s="32">
        <v>600</v>
      </c>
      <c r="L422" s="8"/>
      <c r="M422" s="8"/>
      <c r="N422" s="21">
        <f t="shared" si="112"/>
        <v>0</v>
      </c>
      <c r="O422" s="21">
        <f t="shared" si="113"/>
        <v>0</v>
      </c>
      <c r="P422" s="21">
        <f t="shared" si="114"/>
        <v>0</v>
      </c>
    </row>
    <row r="423" spans="3:16">
      <c r="C423" s="98"/>
      <c r="D423" s="154"/>
      <c r="E423" s="117"/>
      <c r="F423" s="117"/>
      <c r="G423" s="117"/>
      <c r="H423" s="85" t="s">
        <v>21</v>
      </c>
      <c r="I423" s="31">
        <v>0</v>
      </c>
      <c r="J423" s="32">
        <v>0</v>
      </c>
      <c r="K423" s="32">
        <v>0</v>
      </c>
      <c r="L423" s="28"/>
      <c r="M423" s="28"/>
      <c r="N423" s="21"/>
      <c r="O423" s="21"/>
      <c r="P423" s="21"/>
    </row>
    <row r="424" spans="3:16">
      <c r="C424" s="98"/>
      <c r="D424" s="154"/>
      <c r="E424" s="117"/>
      <c r="F424" s="117"/>
      <c r="G424" s="117"/>
      <c r="H424" s="85" t="s">
        <v>31</v>
      </c>
      <c r="I424" s="31">
        <v>0</v>
      </c>
      <c r="J424" s="32">
        <v>0</v>
      </c>
      <c r="K424" s="32">
        <v>0</v>
      </c>
      <c r="L424" s="28"/>
      <c r="M424" s="28"/>
      <c r="N424" s="21"/>
      <c r="O424" s="21"/>
      <c r="P424" s="21"/>
    </row>
    <row r="425" spans="3:16">
      <c r="C425" s="99"/>
      <c r="D425" s="155"/>
      <c r="E425" s="118"/>
      <c r="F425" s="118"/>
      <c r="G425" s="118"/>
      <c r="H425" s="85" t="s">
        <v>35</v>
      </c>
      <c r="I425" s="31">
        <v>0</v>
      </c>
      <c r="J425" s="32">
        <v>0</v>
      </c>
      <c r="K425" s="32">
        <v>0</v>
      </c>
      <c r="L425" s="28"/>
      <c r="M425" s="28"/>
      <c r="N425" s="21"/>
      <c r="O425" s="21"/>
      <c r="P425" s="21"/>
    </row>
    <row r="426" spans="3:16" s="6" customFormat="1">
      <c r="C426" s="97" t="s">
        <v>204</v>
      </c>
      <c r="D426" s="153" t="s">
        <v>205</v>
      </c>
      <c r="E426" s="116" t="s">
        <v>206</v>
      </c>
      <c r="F426" s="116">
        <v>2021</v>
      </c>
      <c r="G426" s="116">
        <v>2021</v>
      </c>
      <c r="H426" s="83" t="s">
        <v>19</v>
      </c>
      <c r="I426" s="22">
        <f>I427+I428+I429+I430</f>
        <v>500</v>
      </c>
      <c r="J426" s="4">
        <f t="shared" ref="J426:K426" si="124">J427+J428+J429+J430</f>
        <v>500</v>
      </c>
      <c r="K426" s="4">
        <f t="shared" si="124"/>
        <v>500</v>
      </c>
      <c r="L426" s="30">
        <f t="shared" ref="L426:M426" si="125">L427</f>
        <v>0</v>
      </c>
      <c r="M426" s="30">
        <f t="shared" si="125"/>
        <v>0</v>
      </c>
      <c r="N426" s="21">
        <f t="shared" ref="N426:N487" si="126">M426/I426*100</f>
        <v>0</v>
      </c>
      <c r="O426" s="21">
        <f t="shared" ref="O426:O487" si="127">M426/J426*100</f>
        <v>0</v>
      </c>
      <c r="P426" s="21">
        <f t="shared" ref="P426:P487" si="128">L426/K426*100</f>
        <v>0</v>
      </c>
    </row>
    <row r="427" spans="3:16" s="6" customFormat="1">
      <c r="C427" s="98"/>
      <c r="D427" s="154"/>
      <c r="E427" s="117"/>
      <c r="F427" s="117"/>
      <c r="G427" s="117"/>
      <c r="H427" s="83" t="s">
        <v>207</v>
      </c>
      <c r="I427" s="31">
        <v>500</v>
      </c>
      <c r="J427" s="32">
        <v>500</v>
      </c>
      <c r="K427" s="32">
        <v>500</v>
      </c>
      <c r="L427" s="8"/>
      <c r="M427" s="8"/>
      <c r="N427" s="21">
        <f t="shared" si="126"/>
        <v>0</v>
      </c>
      <c r="O427" s="21">
        <f t="shared" si="127"/>
        <v>0</v>
      </c>
      <c r="P427" s="21">
        <f t="shared" si="128"/>
        <v>0</v>
      </c>
    </row>
    <row r="428" spans="3:16" s="6" customFormat="1">
      <c r="C428" s="98"/>
      <c r="D428" s="154"/>
      <c r="E428" s="117"/>
      <c r="F428" s="117"/>
      <c r="G428" s="117"/>
      <c r="H428" s="83" t="s">
        <v>21</v>
      </c>
      <c r="I428" s="31">
        <v>0</v>
      </c>
      <c r="J428" s="32">
        <v>0</v>
      </c>
      <c r="K428" s="32">
        <v>0</v>
      </c>
      <c r="L428" s="8"/>
      <c r="M428" s="8"/>
      <c r="N428" s="21"/>
      <c r="O428" s="21"/>
      <c r="P428" s="21"/>
    </row>
    <row r="429" spans="3:16" s="6" customFormat="1">
      <c r="C429" s="98"/>
      <c r="D429" s="154"/>
      <c r="E429" s="117"/>
      <c r="F429" s="117"/>
      <c r="G429" s="117"/>
      <c r="H429" s="83" t="s">
        <v>22</v>
      </c>
      <c r="I429" s="31">
        <v>0</v>
      </c>
      <c r="J429" s="32">
        <v>0</v>
      </c>
      <c r="K429" s="32">
        <v>0</v>
      </c>
      <c r="L429" s="8"/>
      <c r="M429" s="8"/>
      <c r="N429" s="21"/>
      <c r="O429" s="21"/>
      <c r="P429" s="21"/>
    </row>
    <row r="430" spans="3:16" s="6" customFormat="1">
      <c r="C430" s="99"/>
      <c r="D430" s="155"/>
      <c r="E430" s="118"/>
      <c r="F430" s="118"/>
      <c r="G430" s="118"/>
      <c r="H430" s="85" t="s">
        <v>35</v>
      </c>
      <c r="I430" s="31">
        <v>0</v>
      </c>
      <c r="J430" s="32">
        <v>0</v>
      </c>
      <c r="K430" s="32">
        <v>0</v>
      </c>
      <c r="L430" s="8"/>
      <c r="M430" s="8"/>
      <c r="N430" s="21"/>
      <c r="O430" s="21"/>
      <c r="P430" s="21"/>
    </row>
    <row r="431" spans="3:16" s="6" customFormat="1" hidden="1">
      <c r="C431" s="97" t="s">
        <v>208</v>
      </c>
      <c r="D431" s="153" t="s">
        <v>209</v>
      </c>
      <c r="E431" s="116" t="s">
        <v>210</v>
      </c>
      <c r="F431" s="116">
        <v>2022</v>
      </c>
      <c r="G431" s="116">
        <v>2022</v>
      </c>
      <c r="H431" s="85" t="s">
        <v>19</v>
      </c>
      <c r="I431" s="22">
        <f>I432+I433+I434+I435</f>
        <v>0</v>
      </c>
      <c r="J431" s="4">
        <f t="shared" ref="J431:K431" si="129">J432+J433+J434+J435</f>
        <v>0</v>
      </c>
      <c r="K431" s="4">
        <f t="shared" si="129"/>
        <v>0</v>
      </c>
      <c r="L431" s="32">
        <v>0</v>
      </c>
      <c r="M431" s="32">
        <v>0</v>
      </c>
      <c r="N431" s="21"/>
      <c r="O431" s="21"/>
      <c r="P431" s="21"/>
    </row>
    <row r="432" spans="3:16" s="6" customFormat="1" hidden="1">
      <c r="C432" s="98"/>
      <c r="D432" s="154"/>
      <c r="E432" s="117"/>
      <c r="F432" s="117"/>
      <c r="G432" s="117"/>
      <c r="H432" s="85" t="s">
        <v>64</v>
      </c>
      <c r="I432" s="31">
        <v>0</v>
      </c>
      <c r="J432" s="32">
        <v>0</v>
      </c>
      <c r="K432" s="32">
        <v>0</v>
      </c>
      <c r="L432" s="8"/>
      <c r="M432" s="8"/>
      <c r="N432" s="21"/>
      <c r="O432" s="21"/>
      <c r="P432" s="21"/>
    </row>
    <row r="433" spans="3:16" s="6" customFormat="1" hidden="1">
      <c r="C433" s="98"/>
      <c r="D433" s="154"/>
      <c r="E433" s="117"/>
      <c r="F433" s="117"/>
      <c r="G433" s="117"/>
      <c r="H433" s="85" t="s">
        <v>21</v>
      </c>
      <c r="I433" s="31">
        <v>0</v>
      </c>
      <c r="J433" s="32">
        <v>0</v>
      </c>
      <c r="K433" s="32">
        <v>0</v>
      </c>
      <c r="L433" s="8"/>
      <c r="M433" s="8"/>
      <c r="N433" s="21"/>
      <c r="O433" s="21"/>
      <c r="P433" s="21"/>
    </row>
    <row r="434" spans="3:16" s="6" customFormat="1" hidden="1">
      <c r="C434" s="98"/>
      <c r="D434" s="154"/>
      <c r="E434" s="117"/>
      <c r="F434" s="117"/>
      <c r="G434" s="117"/>
      <c r="H434" s="85" t="s">
        <v>22</v>
      </c>
      <c r="I434" s="31">
        <v>0</v>
      </c>
      <c r="J434" s="32">
        <v>0</v>
      </c>
      <c r="K434" s="32">
        <v>0</v>
      </c>
      <c r="L434" s="8"/>
      <c r="M434" s="8"/>
      <c r="N434" s="21"/>
      <c r="O434" s="21"/>
      <c r="P434" s="21"/>
    </row>
    <row r="435" spans="3:16" s="6" customFormat="1" hidden="1">
      <c r="C435" s="99"/>
      <c r="D435" s="154"/>
      <c r="E435" s="117"/>
      <c r="F435" s="118"/>
      <c r="G435" s="118"/>
      <c r="H435" s="85" t="s">
        <v>35</v>
      </c>
      <c r="I435" s="31">
        <v>0</v>
      </c>
      <c r="J435" s="32">
        <v>0</v>
      </c>
      <c r="K435" s="32">
        <v>0</v>
      </c>
      <c r="L435" s="8"/>
      <c r="M435" s="8"/>
      <c r="N435" s="21"/>
      <c r="O435" s="21"/>
      <c r="P435" s="21"/>
    </row>
    <row r="436" spans="3:16" s="6" customFormat="1" hidden="1">
      <c r="C436" s="97" t="s">
        <v>211</v>
      </c>
      <c r="D436" s="130" t="s">
        <v>212</v>
      </c>
      <c r="E436" s="116" t="s">
        <v>158</v>
      </c>
      <c r="F436" s="116">
        <v>2022</v>
      </c>
      <c r="G436" s="116">
        <v>2022</v>
      </c>
      <c r="H436" s="85" t="s">
        <v>19</v>
      </c>
      <c r="I436" s="22">
        <f>I437+I438+I439+I440</f>
        <v>0</v>
      </c>
      <c r="J436" s="4">
        <f t="shared" ref="J436:K436" si="130">J437+J438+J439+J440</f>
        <v>0</v>
      </c>
      <c r="K436" s="4">
        <f t="shared" si="130"/>
        <v>0</v>
      </c>
      <c r="L436" s="8">
        <v>0</v>
      </c>
      <c r="M436" s="8">
        <v>0</v>
      </c>
      <c r="N436" s="21"/>
      <c r="O436" s="21"/>
      <c r="P436" s="21"/>
    </row>
    <row r="437" spans="3:16" s="6" customFormat="1" hidden="1">
      <c r="C437" s="98"/>
      <c r="D437" s="131"/>
      <c r="E437" s="117"/>
      <c r="F437" s="117"/>
      <c r="G437" s="117"/>
      <c r="H437" s="85" t="s">
        <v>20</v>
      </c>
      <c r="I437" s="31">
        <v>0</v>
      </c>
      <c r="J437" s="32">
        <v>0</v>
      </c>
      <c r="K437" s="32">
        <v>0</v>
      </c>
      <c r="L437" s="8"/>
      <c r="M437" s="8"/>
      <c r="N437" s="21"/>
      <c r="O437" s="21"/>
      <c r="P437" s="21"/>
    </row>
    <row r="438" spans="3:16" s="6" customFormat="1" hidden="1">
      <c r="C438" s="98"/>
      <c r="D438" s="131"/>
      <c r="E438" s="117"/>
      <c r="F438" s="117"/>
      <c r="G438" s="117"/>
      <c r="H438" s="85" t="s">
        <v>21</v>
      </c>
      <c r="I438" s="31">
        <v>0</v>
      </c>
      <c r="J438" s="32">
        <v>0</v>
      </c>
      <c r="K438" s="32">
        <v>0</v>
      </c>
      <c r="L438" s="8"/>
      <c r="M438" s="8"/>
      <c r="N438" s="21"/>
      <c r="O438" s="21"/>
      <c r="P438" s="21"/>
    </row>
    <row r="439" spans="3:16" s="6" customFormat="1" hidden="1">
      <c r="C439" s="98"/>
      <c r="D439" s="131"/>
      <c r="E439" s="117"/>
      <c r="F439" s="117"/>
      <c r="G439" s="117"/>
      <c r="H439" s="85" t="s">
        <v>22</v>
      </c>
      <c r="I439" s="31">
        <v>0</v>
      </c>
      <c r="J439" s="32">
        <v>0</v>
      </c>
      <c r="K439" s="32">
        <v>0</v>
      </c>
      <c r="L439" s="8"/>
      <c r="M439" s="8"/>
      <c r="N439" s="21"/>
      <c r="O439" s="21"/>
      <c r="P439" s="21"/>
    </row>
    <row r="440" spans="3:16" s="6" customFormat="1" hidden="1">
      <c r="C440" s="99"/>
      <c r="D440" s="132"/>
      <c r="E440" s="118"/>
      <c r="F440" s="117"/>
      <c r="G440" s="117"/>
      <c r="H440" s="85" t="s">
        <v>35</v>
      </c>
      <c r="I440" s="31">
        <v>0</v>
      </c>
      <c r="J440" s="32">
        <v>0</v>
      </c>
      <c r="K440" s="32">
        <v>0</v>
      </c>
      <c r="L440" s="8"/>
      <c r="M440" s="8"/>
      <c r="N440" s="21"/>
      <c r="O440" s="21"/>
      <c r="P440" s="21"/>
    </row>
    <row r="441" spans="3:16" s="6" customFormat="1" hidden="1">
      <c r="C441" s="97" t="s">
        <v>213</v>
      </c>
      <c r="D441" s="130" t="s">
        <v>214</v>
      </c>
      <c r="E441" s="116" t="s">
        <v>215</v>
      </c>
      <c r="F441" s="116">
        <v>2022</v>
      </c>
      <c r="G441" s="116">
        <v>2022</v>
      </c>
      <c r="H441" s="85" t="s">
        <v>19</v>
      </c>
      <c r="I441" s="22">
        <f>I442+I443+I444+I445</f>
        <v>0</v>
      </c>
      <c r="J441" s="4">
        <f t="shared" ref="J441:K441" si="131">J442+J443+J444+J445</f>
        <v>0</v>
      </c>
      <c r="K441" s="4">
        <f t="shared" si="131"/>
        <v>0</v>
      </c>
      <c r="L441" s="8">
        <v>0</v>
      </c>
      <c r="M441" s="8">
        <v>0</v>
      </c>
      <c r="N441" s="21"/>
      <c r="O441" s="21"/>
      <c r="P441" s="21"/>
    </row>
    <row r="442" spans="3:16" s="6" customFormat="1" hidden="1">
      <c r="C442" s="98"/>
      <c r="D442" s="131"/>
      <c r="E442" s="117"/>
      <c r="F442" s="117"/>
      <c r="G442" s="117"/>
      <c r="H442" s="85" t="s">
        <v>64</v>
      </c>
      <c r="I442" s="31">
        <v>0</v>
      </c>
      <c r="J442" s="32">
        <v>0</v>
      </c>
      <c r="K442" s="32">
        <v>0</v>
      </c>
      <c r="L442" s="8"/>
      <c r="M442" s="8"/>
      <c r="N442" s="21"/>
      <c r="O442" s="21"/>
      <c r="P442" s="21"/>
    </row>
    <row r="443" spans="3:16" s="6" customFormat="1" hidden="1">
      <c r="C443" s="98"/>
      <c r="D443" s="131"/>
      <c r="E443" s="117"/>
      <c r="F443" s="117"/>
      <c r="G443" s="117"/>
      <c r="H443" s="85" t="s">
        <v>21</v>
      </c>
      <c r="I443" s="31">
        <v>0</v>
      </c>
      <c r="J443" s="32">
        <v>0</v>
      </c>
      <c r="K443" s="32">
        <v>0</v>
      </c>
      <c r="L443" s="8"/>
      <c r="M443" s="8"/>
      <c r="N443" s="21"/>
      <c r="O443" s="21"/>
      <c r="P443" s="21"/>
    </row>
    <row r="444" spans="3:16" s="6" customFormat="1" hidden="1">
      <c r="C444" s="98"/>
      <c r="D444" s="131"/>
      <c r="E444" s="117"/>
      <c r="F444" s="117"/>
      <c r="G444" s="117"/>
      <c r="H444" s="85" t="s">
        <v>22</v>
      </c>
      <c r="I444" s="31">
        <v>0</v>
      </c>
      <c r="J444" s="32">
        <v>0</v>
      </c>
      <c r="K444" s="32">
        <v>0</v>
      </c>
      <c r="L444" s="8"/>
      <c r="M444" s="8"/>
      <c r="N444" s="21"/>
      <c r="O444" s="21"/>
      <c r="P444" s="21"/>
    </row>
    <row r="445" spans="3:16" s="6" customFormat="1" hidden="1">
      <c r="C445" s="99"/>
      <c r="D445" s="132"/>
      <c r="E445" s="118"/>
      <c r="F445" s="118"/>
      <c r="G445" s="118"/>
      <c r="H445" s="85" t="s">
        <v>35</v>
      </c>
      <c r="I445" s="31">
        <v>0</v>
      </c>
      <c r="J445" s="32">
        <v>0</v>
      </c>
      <c r="K445" s="32">
        <v>0</v>
      </c>
      <c r="L445" s="8"/>
      <c r="M445" s="8"/>
      <c r="N445" s="21"/>
      <c r="O445" s="21"/>
      <c r="P445" s="21"/>
    </row>
    <row r="446" spans="3:16" s="6" customFormat="1" hidden="1">
      <c r="C446" s="97" t="s">
        <v>216</v>
      </c>
      <c r="D446" s="130" t="s">
        <v>217</v>
      </c>
      <c r="E446" s="116" t="s">
        <v>203</v>
      </c>
      <c r="F446" s="116">
        <v>2022</v>
      </c>
      <c r="G446" s="116">
        <v>2022</v>
      </c>
      <c r="H446" s="85" t="s">
        <v>19</v>
      </c>
      <c r="I446" s="22">
        <f>I447+I448+I449+I450</f>
        <v>0</v>
      </c>
      <c r="J446" s="4">
        <f t="shared" ref="J446:K446" si="132">J447+J448+J449+J450</f>
        <v>0</v>
      </c>
      <c r="K446" s="4">
        <f t="shared" si="132"/>
        <v>0</v>
      </c>
      <c r="L446" s="8">
        <v>0</v>
      </c>
      <c r="M446" s="8">
        <v>0</v>
      </c>
      <c r="N446" s="21"/>
      <c r="O446" s="21"/>
      <c r="P446" s="21"/>
    </row>
    <row r="447" spans="3:16" s="6" customFormat="1" hidden="1">
      <c r="C447" s="98"/>
      <c r="D447" s="131"/>
      <c r="E447" s="117"/>
      <c r="F447" s="117"/>
      <c r="G447" s="117"/>
      <c r="H447" s="85" t="s">
        <v>64</v>
      </c>
      <c r="I447" s="31">
        <v>0</v>
      </c>
      <c r="J447" s="32">
        <v>0</v>
      </c>
      <c r="K447" s="32">
        <v>0</v>
      </c>
      <c r="L447" s="8"/>
      <c r="M447" s="8"/>
      <c r="N447" s="21"/>
      <c r="O447" s="21"/>
      <c r="P447" s="21"/>
    </row>
    <row r="448" spans="3:16" s="6" customFormat="1" hidden="1">
      <c r="C448" s="98"/>
      <c r="D448" s="131"/>
      <c r="E448" s="117"/>
      <c r="F448" s="117"/>
      <c r="G448" s="117"/>
      <c r="H448" s="85" t="s">
        <v>21</v>
      </c>
      <c r="I448" s="31">
        <v>0</v>
      </c>
      <c r="J448" s="32">
        <v>0</v>
      </c>
      <c r="K448" s="32">
        <v>0</v>
      </c>
      <c r="L448" s="8"/>
      <c r="M448" s="8"/>
      <c r="N448" s="21"/>
      <c r="O448" s="21"/>
      <c r="P448" s="21"/>
    </row>
    <row r="449" spans="3:16" s="6" customFormat="1" hidden="1">
      <c r="C449" s="98"/>
      <c r="D449" s="131"/>
      <c r="E449" s="117"/>
      <c r="F449" s="117"/>
      <c r="G449" s="117"/>
      <c r="H449" s="85" t="s">
        <v>22</v>
      </c>
      <c r="I449" s="31">
        <v>0</v>
      </c>
      <c r="J449" s="32">
        <v>0</v>
      </c>
      <c r="K449" s="32">
        <v>0</v>
      </c>
      <c r="L449" s="8"/>
      <c r="M449" s="8"/>
      <c r="N449" s="21"/>
      <c r="O449" s="21"/>
      <c r="P449" s="21"/>
    </row>
    <row r="450" spans="3:16" s="6" customFormat="1" hidden="1">
      <c r="C450" s="99"/>
      <c r="D450" s="132"/>
      <c r="E450" s="118"/>
      <c r="F450" s="118"/>
      <c r="G450" s="118"/>
      <c r="H450" s="85" t="s">
        <v>35</v>
      </c>
      <c r="I450" s="31">
        <v>0</v>
      </c>
      <c r="J450" s="32">
        <v>0</v>
      </c>
      <c r="K450" s="32">
        <v>0</v>
      </c>
      <c r="L450" s="8"/>
      <c r="M450" s="8"/>
      <c r="N450" s="21"/>
      <c r="O450" s="21"/>
      <c r="P450" s="21"/>
    </row>
    <row r="451" spans="3:16" s="6" customFormat="1" hidden="1">
      <c r="C451" s="97" t="s">
        <v>218</v>
      </c>
      <c r="D451" s="130" t="s">
        <v>219</v>
      </c>
      <c r="E451" s="116" t="s">
        <v>158</v>
      </c>
      <c r="F451" s="116">
        <v>2023</v>
      </c>
      <c r="G451" s="116">
        <v>2023</v>
      </c>
      <c r="H451" s="85" t="s">
        <v>19</v>
      </c>
      <c r="I451" s="22">
        <f>I452+I453+I454+I455</f>
        <v>0</v>
      </c>
      <c r="J451" s="4">
        <f t="shared" ref="J451:K451" si="133">J452+J453+J454+J455</f>
        <v>0</v>
      </c>
      <c r="K451" s="4">
        <f t="shared" si="133"/>
        <v>0</v>
      </c>
      <c r="L451" s="8">
        <v>0</v>
      </c>
      <c r="M451" s="8">
        <v>0</v>
      </c>
      <c r="N451" s="21"/>
      <c r="O451" s="21"/>
      <c r="P451" s="21"/>
    </row>
    <row r="452" spans="3:16" s="6" customFormat="1" hidden="1">
      <c r="C452" s="98"/>
      <c r="D452" s="131"/>
      <c r="E452" s="117"/>
      <c r="F452" s="117"/>
      <c r="G452" s="117"/>
      <c r="H452" s="85" t="s">
        <v>64</v>
      </c>
      <c r="I452" s="31">
        <v>0</v>
      </c>
      <c r="J452" s="32">
        <v>0</v>
      </c>
      <c r="K452" s="32">
        <v>0</v>
      </c>
      <c r="L452" s="8"/>
      <c r="M452" s="8"/>
      <c r="N452" s="21"/>
      <c r="O452" s="21"/>
      <c r="P452" s="21"/>
    </row>
    <row r="453" spans="3:16" s="6" customFormat="1" hidden="1">
      <c r="C453" s="98"/>
      <c r="D453" s="131"/>
      <c r="E453" s="117"/>
      <c r="F453" s="117"/>
      <c r="G453" s="117"/>
      <c r="H453" s="85" t="s">
        <v>21</v>
      </c>
      <c r="I453" s="31">
        <v>0</v>
      </c>
      <c r="J453" s="32">
        <v>0</v>
      </c>
      <c r="K453" s="32">
        <v>0</v>
      </c>
      <c r="L453" s="8"/>
      <c r="M453" s="8"/>
      <c r="N453" s="21"/>
      <c r="O453" s="21"/>
      <c r="P453" s="21"/>
    </row>
    <row r="454" spans="3:16" s="6" customFormat="1" hidden="1">
      <c r="C454" s="98"/>
      <c r="D454" s="131"/>
      <c r="E454" s="117"/>
      <c r="F454" s="117"/>
      <c r="G454" s="117"/>
      <c r="H454" s="85" t="s">
        <v>22</v>
      </c>
      <c r="I454" s="31">
        <v>0</v>
      </c>
      <c r="J454" s="32">
        <v>0</v>
      </c>
      <c r="K454" s="32">
        <v>0</v>
      </c>
      <c r="L454" s="8"/>
      <c r="M454" s="8"/>
      <c r="N454" s="21"/>
      <c r="O454" s="21"/>
      <c r="P454" s="21"/>
    </row>
    <row r="455" spans="3:16" s="6" customFormat="1" hidden="1">
      <c r="C455" s="99"/>
      <c r="D455" s="132"/>
      <c r="E455" s="118"/>
      <c r="F455" s="118"/>
      <c r="G455" s="118"/>
      <c r="H455" s="85" t="s">
        <v>35</v>
      </c>
      <c r="I455" s="31">
        <v>0</v>
      </c>
      <c r="J455" s="32">
        <v>0</v>
      </c>
      <c r="K455" s="32">
        <v>0</v>
      </c>
      <c r="L455" s="8"/>
      <c r="M455" s="8"/>
      <c r="N455" s="21"/>
      <c r="O455" s="21"/>
      <c r="P455" s="21"/>
    </row>
    <row r="456" spans="3:16" s="6" customFormat="1" hidden="1">
      <c r="C456" s="97" t="s">
        <v>220</v>
      </c>
      <c r="D456" s="153" t="s">
        <v>221</v>
      </c>
      <c r="E456" s="116" t="s">
        <v>158</v>
      </c>
      <c r="F456" s="116">
        <v>2023</v>
      </c>
      <c r="G456" s="116">
        <v>2023</v>
      </c>
      <c r="H456" s="85" t="s">
        <v>19</v>
      </c>
      <c r="I456" s="22">
        <f>I457+I458+I459+I460</f>
        <v>0</v>
      </c>
      <c r="J456" s="4">
        <f t="shared" ref="J456:K456" si="134">J457+J458+J459+J460</f>
        <v>0</v>
      </c>
      <c r="K456" s="4">
        <f t="shared" si="134"/>
        <v>0</v>
      </c>
      <c r="L456" s="8">
        <v>0</v>
      </c>
      <c r="M456" s="8">
        <v>0</v>
      </c>
      <c r="N456" s="21"/>
      <c r="O456" s="21"/>
      <c r="P456" s="21"/>
    </row>
    <row r="457" spans="3:16" s="6" customFormat="1" hidden="1">
      <c r="C457" s="98"/>
      <c r="D457" s="154"/>
      <c r="E457" s="117"/>
      <c r="F457" s="117"/>
      <c r="G457" s="117"/>
      <c r="H457" s="85" t="s">
        <v>64</v>
      </c>
      <c r="I457" s="31">
        <v>0</v>
      </c>
      <c r="J457" s="32">
        <v>0</v>
      </c>
      <c r="K457" s="32">
        <v>0</v>
      </c>
      <c r="L457" s="8"/>
      <c r="M457" s="8"/>
      <c r="N457" s="21"/>
      <c r="O457" s="21"/>
      <c r="P457" s="21"/>
    </row>
    <row r="458" spans="3:16" s="6" customFormat="1" hidden="1">
      <c r="C458" s="98"/>
      <c r="D458" s="154"/>
      <c r="E458" s="117"/>
      <c r="F458" s="117"/>
      <c r="G458" s="117"/>
      <c r="H458" s="85" t="s">
        <v>21</v>
      </c>
      <c r="I458" s="31">
        <v>0</v>
      </c>
      <c r="J458" s="32">
        <v>0</v>
      </c>
      <c r="K458" s="32">
        <v>0</v>
      </c>
      <c r="L458" s="8"/>
      <c r="M458" s="8"/>
      <c r="N458" s="21"/>
      <c r="O458" s="21"/>
      <c r="P458" s="21"/>
    </row>
    <row r="459" spans="3:16" s="6" customFormat="1" hidden="1">
      <c r="C459" s="98"/>
      <c r="D459" s="154"/>
      <c r="E459" s="117"/>
      <c r="F459" s="117"/>
      <c r="G459" s="117"/>
      <c r="H459" s="85" t="s">
        <v>22</v>
      </c>
      <c r="I459" s="31">
        <v>0</v>
      </c>
      <c r="J459" s="32">
        <v>0</v>
      </c>
      <c r="K459" s="32">
        <v>0</v>
      </c>
      <c r="L459" s="8"/>
      <c r="M459" s="8"/>
      <c r="N459" s="21"/>
      <c r="O459" s="21"/>
      <c r="P459" s="21"/>
    </row>
    <row r="460" spans="3:16" s="6" customFormat="1" hidden="1">
      <c r="C460" s="99"/>
      <c r="D460" s="155"/>
      <c r="E460" s="118"/>
      <c r="F460" s="118"/>
      <c r="G460" s="118"/>
      <c r="H460" s="85" t="s">
        <v>35</v>
      </c>
      <c r="I460" s="31">
        <v>0</v>
      </c>
      <c r="J460" s="32">
        <v>0</v>
      </c>
      <c r="K460" s="32">
        <v>0</v>
      </c>
      <c r="L460" s="8"/>
      <c r="M460" s="8"/>
      <c r="N460" s="21"/>
      <c r="O460" s="21"/>
      <c r="P460" s="21"/>
    </row>
    <row r="461" spans="3:16" s="6" customFormat="1" hidden="1">
      <c r="C461" s="97" t="s">
        <v>222</v>
      </c>
      <c r="D461" s="130" t="s">
        <v>223</v>
      </c>
      <c r="E461" s="116" t="s">
        <v>180</v>
      </c>
      <c r="F461" s="116">
        <v>2023</v>
      </c>
      <c r="G461" s="116">
        <v>2023</v>
      </c>
      <c r="H461" s="85" t="s">
        <v>19</v>
      </c>
      <c r="I461" s="22">
        <f>I462+I463+I464+I465</f>
        <v>0</v>
      </c>
      <c r="J461" s="4">
        <f t="shared" ref="J461:K461" si="135">J462+J463+J464+J465</f>
        <v>0</v>
      </c>
      <c r="K461" s="4">
        <f t="shared" si="135"/>
        <v>0</v>
      </c>
      <c r="L461" s="8">
        <v>0</v>
      </c>
      <c r="M461" s="8">
        <v>0</v>
      </c>
      <c r="N461" s="21"/>
      <c r="O461" s="21"/>
      <c r="P461" s="21"/>
    </row>
    <row r="462" spans="3:16" s="6" customFormat="1" hidden="1">
      <c r="C462" s="98"/>
      <c r="D462" s="131"/>
      <c r="E462" s="117"/>
      <c r="F462" s="117"/>
      <c r="G462" s="117"/>
      <c r="H462" s="85" t="s">
        <v>64</v>
      </c>
      <c r="I462" s="31">
        <v>0</v>
      </c>
      <c r="J462" s="32">
        <v>0</v>
      </c>
      <c r="K462" s="32">
        <v>0</v>
      </c>
      <c r="L462" s="8"/>
      <c r="M462" s="8"/>
      <c r="N462" s="21"/>
      <c r="O462" s="21"/>
      <c r="P462" s="21"/>
    </row>
    <row r="463" spans="3:16" s="6" customFormat="1" hidden="1">
      <c r="C463" s="98"/>
      <c r="D463" s="131"/>
      <c r="E463" s="117"/>
      <c r="F463" s="117"/>
      <c r="G463" s="117"/>
      <c r="H463" s="85" t="s">
        <v>21</v>
      </c>
      <c r="I463" s="31">
        <v>0</v>
      </c>
      <c r="J463" s="32">
        <v>0</v>
      </c>
      <c r="K463" s="32">
        <v>0</v>
      </c>
      <c r="L463" s="8"/>
      <c r="M463" s="8"/>
      <c r="N463" s="21"/>
      <c r="O463" s="21"/>
      <c r="P463" s="21"/>
    </row>
    <row r="464" spans="3:16" s="6" customFormat="1" hidden="1">
      <c r="C464" s="98"/>
      <c r="D464" s="131"/>
      <c r="E464" s="117"/>
      <c r="F464" s="117"/>
      <c r="G464" s="117"/>
      <c r="H464" s="85" t="s">
        <v>224</v>
      </c>
      <c r="I464" s="31">
        <v>0</v>
      </c>
      <c r="J464" s="32">
        <v>0</v>
      </c>
      <c r="K464" s="32">
        <v>0</v>
      </c>
      <c r="L464" s="8"/>
      <c r="M464" s="8"/>
      <c r="N464" s="21"/>
      <c r="O464" s="21"/>
      <c r="P464" s="21"/>
    </row>
    <row r="465" spans="3:16" s="6" customFormat="1" hidden="1">
      <c r="C465" s="99"/>
      <c r="D465" s="132"/>
      <c r="E465" s="118"/>
      <c r="F465" s="118"/>
      <c r="G465" s="118"/>
      <c r="H465" s="85" t="s">
        <v>35</v>
      </c>
      <c r="I465" s="31">
        <v>0</v>
      </c>
      <c r="J465" s="32">
        <v>0</v>
      </c>
      <c r="K465" s="32">
        <v>0</v>
      </c>
      <c r="L465" s="8"/>
      <c r="M465" s="8"/>
      <c r="N465" s="21"/>
      <c r="O465" s="21"/>
      <c r="P465" s="21"/>
    </row>
    <row r="466" spans="3:16" s="6" customFormat="1" hidden="1">
      <c r="C466" s="97" t="s">
        <v>225</v>
      </c>
      <c r="D466" s="130" t="s">
        <v>226</v>
      </c>
      <c r="E466" s="116" t="s">
        <v>203</v>
      </c>
      <c r="F466" s="116">
        <v>2023</v>
      </c>
      <c r="G466" s="116">
        <v>2023</v>
      </c>
      <c r="H466" s="85" t="s">
        <v>19</v>
      </c>
      <c r="I466" s="22">
        <f>I467+I468+I469+I470</f>
        <v>0</v>
      </c>
      <c r="J466" s="4">
        <f t="shared" ref="J466:K466" si="136">J467+J468+J469+J470</f>
        <v>0</v>
      </c>
      <c r="K466" s="4">
        <f t="shared" si="136"/>
        <v>0</v>
      </c>
      <c r="L466" s="8">
        <v>0</v>
      </c>
      <c r="M466" s="8">
        <v>0</v>
      </c>
      <c r="N466" s="21"/>
      <c r="O466" s="21"/>
      <c r="P466" s="21"/>
    </row>
    <row r="467" spans="3:16" s="6" customFormat="1" hidden="1">
      <c r="C467" s="98"/>
      <c r="D467" s="131"/>
      <c r="E467" s="117"/>
      <c r="F467" s="117"/>
      <c r="G467" s="117"/>
      <c r="H467" s="85" t="s">
        <v>64</v>
      </c>
      <c r="I467" s="31">
        <v>0</v>
      </c>
      <c r="J467" s="32">
        <v>0</v>
      </c>
      <c r="K467" s="32">
        <v>0</v>
      </c>
      <c r="L467" s="8"/>
      <c r="M467" s="8"/>
      <c r="N467" s="21"/>
      <c r="O467" s="21"/>
      <c r="P467" s="21"/>
    </row>
    <row r="468" spans="3:16" s="6" customFormat="1" hidden="1">
      <c r="C468" s="98"/>
      <c r="D468" s="131"/>
      <c r="E468" s="117"/>
      <c r="F468" s="117"/>
      <c r="G468" s="117"/>
      <c r="H468" s="85" t="s">
        <v>21</v>
      </c>
      <c r="I468" s="31">
        <v>0</v>
      </c>
      <c r="J468" s="32">
        <v>0</v>
      </c>
      <c r="K468" s="32">
        <v>0</v>
      </c>
      <c r="L468" s="8"/>
      <c r="M468" s="8"/>
      <c r="N468" s="21"/>
      <c r="O468" s="21"/>
      <c r="P468" s="21"/>
    </row>
    <row r="469" spans="3:16" s="6" customFormat="1" hidden="1">
      <c r="C469" s="98"/>
      <c r="D469" s="131"/>
      <c r="E469" s="117"/>
      <c r="F469" s="117"/>
      <c r="G469" s="117"/>
      <c r="H469" s="85" t="s">
        <v>224</v>
      </c>
      <c r="I469" s="31">
        <v>0</v>
      </c>
      <c r="J469" s="32">
        <v>0</v>
      </c>
      <c r="K469" s="32">
        <v>0</v>
      </c>
      <c r="L469" s="8"/>
      <c r="M469" s="8"/>
      <c r="N469" s="21"/>
      <c r="O469" s="21"/>
      <c r="P469" s="21"/>
    </row>
    <row r="470" spans="3:16" s="6" customFormat="1" hidden="1">
      <c r="C470" s="99"/>
      <c r="D470" s="132"/>
      <c r="E470" s="118"/>
      <c r="F470" s="118"/>
      <c r="G470" s="118"/>
      <c r="H470" s="85" t="s">
        <v>35</v>
      </c>
      <c r="I470" s="31">
        <v>0</v>
      </c>
      <c r="J470" s="32">
        <v>0</v>
      </c>
      <c r="K470" s="32">
        <v>0</v>
      </c>
      <c r="L470" s="8"/>
      <c r="M470" s="8"/>
      <c r="N470" s="21"/>
      <c r="O470" s="21"/>
      <c r="P470" s="21"/>
    </row>
    <row r="471" spans="3:16">
      <c r="C471" s="97" t="s">
        <v>227</v>
      </c>
      <c r="D471" s="178" t="s">
        <v>228</v>
      </c>
      <c r="E471" s="129" t="s">
        <v>38</v>
      </c>
      <c r="F471" s="129">
        <v>2021</v>
      </c>
      <c r="G471" s="129">
        <v>2023</v>
      </c>
      <c r="H471" s="85" t="s">
        <v>19</v>
      </c>
      <c r="I471" s="22">
        <f>I472+I473+I474+I475</f>
        <v>1750</v>
      </c>
      <c r="J471" s="4">
        <f t="shared" ref="J471:K471" si="137">J472+J473+J474+J475</f>
        <v>1750</v>
      </c>
      <c r="K471" s="4">
        <f t="shared" si="137"/>
        <v>1575</v>
      </c>
      <c r="L471" s="32">
        <f t="shared" ref="L471:M471" si="138">L472</f>
        <v>352</v>
      </c>
      <c r="M471" s="32">
        <f t="shared" si="138"/>
        <v>0</v>
      </c>
      <c r="N471" s="21">
        <f t="shared" si="126"/>
        <v>0</v>
      </c>
      <c r="O471" s="21">
        <f t="shared" si="127"/>
        <v>0</v>
      </c>
      <c r="P471" s="21">
        <f t="shared" si="128"/>
        <v>22.349206349206348</v>
      </c>
    </row>
    <row r="472" spans="3:16">
      <c r="C472" s="98"/>
      <c r="D472" s="178"/>
      <c r="E472" s="129"/>
      <c r="F472" s="129"/>
      <c r="G472" s="129"/>
      <c r="H472" s="85" t="s">
        <v>64</v>
      </c>
      <c r="I472" s="31">
        <f>I477+I482+I487+I492+I497+I502+I507+I512+I517</f>
        <v>1750</v>
      </c>
      <c r="J472" s="32">
        <f t="shared" ref="J472:K472" si="139">J477+J482+J487+J492+J497+J502+J507+J512+J517</f>
        <v>1750</v>
      </c>
      <c r="K472" s="32">
        <f t="shared" si="139"/>
        <v>1575</v>
      </c>
      <c r="L472" s="28">
        <v>352</v>
      </c>
      <c r="M472" s="28"/>
      <c r="N472" s="21">
        <f t="shared" si="126"/>
        <v>0</v>
      </c>
      <c r="O472" s="21">
        <f t="shared" si="127"/>
        <v>0</v>
      </c>
      <c r="P472" s="21">
        <f t="shared" si="128"/>
        <v>22.349206349206348</v>
      </c>
    </row>
    <row r="473" spans="3:16">
      <c r="C473" s="98"/>
      <c r="D473" s="178"/>
      <c r="E473" s="129"/>
      <c r="F473" s="129"/>
      <c r="G473" s="129"/>
      <c r="H473" s="85" t="s">
        <v>21</v>
      </c>
      <c r="I473" s="31">
        <v>0</v>
      </c>
      <c r="J473" s="32">
        <v>0</v>
      </c>
      <c r="K473" s="32">
        <v>0</v>
      </c>
      <c r="L473" s="28"/>
      <c r="M473" s="28"/>
      <c r="N473" s="21"/>
      <c r="O473" s="21"/>
      <c r="P473" s="21"/>
    </row>
    <row r="474" spans="3:16">
      <c r="C474" s="98"/>
      <c r="D474" s="178"/>
      <c r="E474" s="129"/>
      <c r="F474" s="129"/>
      <c r="G474" s="129"/>
      <c r="H474" s="85" t="s">
        <v>22</v>
      </c>
      <c r="I474" s="31">
        <v>0</v>
      </c>
      <c r="J474" s="32">
        <v>0</v>
      </c>
      <c r="K474" s="32">
        <v>0</v>
      </c>
      <c r="L474" s="28"/>
      <c r="M474" s="28"/>
      <c r="N474" s="21"/>
      <c r="O474" s="21"/>
      <c r="P474" s="21"/>
    </row>
    <row r="475" spans="3:16">
      <c r="C475" s="99"/>
      <c r="D475" s="178"/>
      <c r="E475" s="129"/>
      <c r="F475" s="129"/>
      <c r="G475" s="129"/>
      <c r="H475" s="85" t="s">
        <v>35</v>
      </c>
      <c r="I475" s="31">
        <v>0</v>
      </c>
      <c r="J475" s="32">
        <v>0</v>
      </c>
      <c r="K475" s="32">
        <v>0</v>
      </c>
      <c r="L475" s="28"/>
      <c r="M475" s="28"/>
      <c r="N475" s="21"/>
      <c r="O475" s="21"/>
      <c r="P475" s="21"/>
    </row>
    <row r="476" spans="3:16">
      <c r="C476" s="145" t="s">
        <v>229</v>
      </c>
      <c r="D476" s="151" t="s">
        <v>230</v>
      </c>
      <c r="E476" s="129" t="s">
        <v>215</v>
      </c>
      <c r="F476" s="138">
        <v>2021</v>
      </c>
      <c r="G476" s="138">
        <v>2023</v>
      </c>
      <c r="H476" s="86" t="s">
        <v>19</v>
      </c>
      <c r="I476" s="22">
        <f>I477+I478+I479+I480</f>
        <v>100</v>
      </c>
      <c r="J476" s="4">
        <f t="shared" ref="J476:K476" si="140">J477+J478+J479+J480</f>
        <v>100</v>
      </c>
      <c r="K476" s="4">
        <f t="shared" si="140"/>
        <v>80</v>
      </c>
      <c r="L476" s="32">
        <f t="shared" ref="L476:M476" si="141">L477</f>
        <v>0</v>
      </c>
      <c r="M476" s="32">
        <f t="shared" si="141"/>
        <v>0</v>
      </c>
      <c r="N476" s="21">
        <f t="shared" si="126"/>
        <v>0</v>
      </c>
      <c r="O476" s="21">
        <f t="shared" si="127"/>
        <v>0</v>
      </c>
      <c r="P476" s="21">
        <f t="shared" si="128"/>
        <v>0</v>
      </c>
    </row>
    <row r="477" spans="3:16">
      <c r="C477" s="146"/>
      <c r="D477" s="151"/>
      <c r="E477" s="129"/>
      <c r="F477" s="138"/>
      <c r="G477" s="138"/>
      <c r="H477" s="86" t="s">
        <v>20</v>
      </c>
      <c r="I477" s="31">
        <v>100</v>
      </c>
      <c r="J477" s="32">
        <v>100</v>
      </c>
      <c r="K477" s="32">
        <v>80</v>
      </c>
      <c r="L477" s="28"/>
      <c r="M477" s="28"/>
      <c r="N477" s="21">
        <f t="shared" si="126"/>
        <v>0</v>
      </c>
      <c r="O477" s="21">
        <f t="shared" si="127"/>
        <v>0</v>
      </c>
      <c r="P477" s="21">
        <f t="shared" si="128"/>
        <v>0</v>
      </c>
    </row>
    <row r="478" spans="3:16">
      <c r="C478" s="146"/>
      <c r="D478" s="151"/>
      <c r="E478" s="129"/>
      <c r="F478" s="138"/>
      <c r="G478" s="138"/>
      <c r="H478" s="86" t="s">
        <v>21</v>
      </c>
      <c r="I478" s="31">
        <v>0</v>
      </c>
      <c r="J478" s="32">
        <v>0</v>
      </c>
      <c r="K478" s="32">
        <v>0</v>
      </c>
      <c r="L478" s="28"/>
      <c r="M478" s="28"/>
      <c r="N478" s="21"/>
      <c r="O478" s="21"/>
      <c r="P478" s="21"/>
    </row>
    <row r="479" spans="3:16">
      <c r="C479" s="146"/>
      <c r="D479" s="151"/>
      <c r="E479" s="129"/>
      <c r="F479" s="138"/>
      <c r="G479" s="138"/>
      <c r="H479" s="86" t="s">
        <v>31</v>
      </c>
      <c r="I479" s="31">
        <v>0</v>
      </c>
      <c r="J479" s="32">
        <v>0</v>
      </c>
      <c r="K479" s="32">
        <v>0</v>
      </c>
      <c r="L479" s="28"/>
      <c r="M479" s="28"/>
      <c r="N479" s="21"/>
      <c r="O479" s="21"/>
      <c r="P479" s="21"/>
    </row>
    <row r="480" spans="3:16">
      <c r="C480" s="147"/>
      <c r="D480" s="151"/>
      <c r="E480" s="129"/>
      <c r="F480" s="138"/>
      <c r="G480" s="138"/>
      <c r="H480" s="86" t="s">
        <v>35</v>
      </c>
      <c r="I480" s="31">
        <v>0</v>
      </c>
      <c r="J480" s="32">
        <v>0</v>
      </c>
      <c r="K480" s="32">
        <v>0</v>
      </c>
      <c r="L480" s="28"/>
      <c r="M480" s="28"/>
      <c r="N480" s="21"/>
      <c r="O480" s="21"/>
      <c r="P480" s="21"/>
    </row>
    <row r="481" spans="3:16">
      <c r="C481" s="145" t="s">
        <v>231</v>
      </c>
      <c r="D481" s="151" t="s">
        <v>232</v>
      </c>
      <c r="E481" s="129" t="s">
        <v>158</v>
      </c>
      <c r="F481" s="138">
        <f>F476</f>
        <v>2021</v>
      </c>
      <c r="G481" s="138">
        <f>G476</f>
        <v>2023</v>
      </c>
      <c r="H481" s="86" t="s">
        <v>19</v>
      </c>
      <c r="I481" s="22">
        <f>I482+I483+I484+I485</f>
        <v>80</v>
      </c>
      <c r="J481" s="4">
        <f t="shared" ref="J481:K481" si="142">J482+J483+J484+J485</f>
        <v>80</v>
      </c>
      <c r="K481" s="4">
        <f t="shared" si="142"/>
        <v>75</v>
      </c>
      <c r="L481" s="32">
        <f t="shared" ref="L481:M481" si="143">L482</f>
        <v>0</v>
      </c>
      <c r="M481" s="32">
        <f t="shared" si="143"/>
        <v>0</v>
      </c>
      <c r="N481" s="21">
        <f t="shared" si="126"/>
        <v>0</v>
      </c>
      <c r="O481" s="21">
        <f t="shared" si="127"/>
        <v>0</v>
      </c>
      <c r="P481" s="21">
        <f t="shared" si="128"/>
        <v>0</v>
      </c>
    </row>
    <row r="482" spans="3:16">
      <c r="C482" s="146"/>
      <c r="D482" s="151"/>
      <c r="E482" s="129"/>
      <c r="F482" s="138"/>
      <c r="G482" s="138"/>
      <c r="H482" s="86" t="s">
        <v>20</v>
      </c>
      <c r="I482" s="31">
        <v>80</v>
      </c>
      <c r="J482" s="32">
        <v>80</v>
      </c>
      <c r="K482" s="32">
        <v>75</v>
      </c>
      <c r="L482" s="28"/>
      <c r="M482" s="28"/>
      <c r="N482" s="21">
        <f t="shared" si="126"/>
        <v>0</v>
      </c>
      <c r="O482" s="21">
        <f t="shared" si="127"/>
        <v>0</v>
      </c>
      <c r="P482" s="21">
        <f t="shared" si="128"/>
        <v>0</v>
      </c>
    </row>
    <row r="483" spans="3:16">
      <c r="C483" s="146"/>
      <c r="D483" s="151"/>
      <c r="E483" s="129"/>
      <c r="F483" s="138"/>
      <c r="G483" s="138"/>
      <c r="H483" s="86" t="s">
        <v>21</v>
      </c>
      <c r="I483" s="31">
        <v>0</v>
      </c>
      <c r="J483" s="32">
        <v>0</v>
      </c>
      <c r="K483" s="32">
        <v>0</v>
      </c>
      <c r="L483" s="28"/>
      <c r="M483" s="28"/>
      <c r="N483" s="21"/>
      <c r="O483" s="21"/>
      <c r="P483" s="21"/>
    </row>
    <row r="484" spans="3:16">
      <c r="C484" s="146"/>
      <c r="D484" s="151"/>
      <c r="E484" s="129"/>
      <c r="F484" s="138"/>
      <c r="G484" s="138"/>
      <c r="H484" s="86" t="s">
        <v>31</v>
      </c>
      <c r="I484" s="31">
        <v>0</v>
      </c>
      <c r="J484" s="32">
        <v>0</v>
      </c>
      <c r="K484" s="32">
        <v>0</v>
      </c>
      <c r="L484" s="28"/>
      <c r="M484" s="28"/>
      <c r="N484" s="21"/>
      <c r="O484" s="21"/>
      <c r="P484" s="21"/>
    </row>
    <row r="485" spans="3:16">
      <c r="C485" s="147"/>
      <c r="D485" s="151"/>
      <c r="E485" s="129"/>
      <c r="F485" s="138"/>
      <c r="G485" s="138"/>
      <c r="H485" s="86" t="s">
        <v>35</v>
      </c>
      <c r="I485" s="31">
        <v>0</v>
      </c>
      <c r="J485" s="32">
        <v>0</v>
      </c>
      <c r="K485" s="32">
        <v>0</v>
      </c>
      <c r="L485" s="28"/>
      <c r="M485" s="28"/>
      <c r="N485" s="21"/>
      <c r="O485" s="21"/>
      <c r="P485" s="21"/>
    </row>
    <row r="486" spans="3:16">
      <c r="C486" s="145" t="s">
        <v>233</v>
      </c>
      <c r="D486" s="151" t="s">
        <v>234</v>
      </c>
      <c r="E486" s="138" t="s">
        <v>235</v>
      </c>
      <c r="F486" s="138">
        <f>F481</f>
        <v>2021</v>
      </c>
      <c r="G486" s="138">
        <f>G481</f>
        <v>2023</v>
      </c>
      <c r="H486" s="86" t="s">
        <v>19</v>
      </c>
      <c r="I486" s="22">
        <f>I487+I488+I489+I490</f>
        <v>70</v>
      </c>
      <c r="J486" s="4">
        <f t="shared" ref="J486:K486" si="144">J487+J488+J489+J490</f>
        <v>70</v>
      </c>
      <c r="K486" s="4">
        <f t="shared" si="144"/>
        <v>70</v>
      </c>
      <c r="L486" s="32">
        <f t="shared" ref="L486:M486" si="145">L487</f>
        <v>0</v>
      </c>
      <c r="M486" s="32">
        <f t="shared" si="145"/>
        <v>0</v>
      </c>
      <c r="N486" s="21">
        <f t="shared" si="126"/>
        <v>0</v>
      </c>
      <c r="O486" s="21">
        <f t="shared" si="127"/>
        <v>0</v>
      </c>
      <c r="P486" s="21">
        <f t="shared" si="128"/>
        <v>0</v>
      </c>
    </row>
    <row r="487" spans="3:16">
      <c r="C487" s="146"/>
      <c r="D487" s="151"/>
      <c r="E487" s="138"/>
      <c r="F487" s="138"/>
      <c r="G487" s="138"/>
      <c r="H487" s="86" t="s">
        <v>20</v>
      </c>
      <c r="I487" s="31">
        <v>70</v>
      </c>
      <c r="J487" s="32">
        <v>70</v>
      </c>
      <c r="K487" s="32">
        <v>70</v>
      </c>
      <c r="L487" s="28"/>
      <c r="M487" s="28"/>
      <c r="N487" s="21">
        <f t="shared" si="126"/>
        <v>0</v>
      </c>
      <c r="O487" s="21">
        <f t="shared" si="127"/>
        <v>0</v>
      </c>
      <c r="P487" s="21">
        <f t="shared" si="128"/>
        <v>0</v>
      </c>
    </row>
    <row r="488" spans="3:16">
      <c r="C488" s="146"/>
      <c r="D488" s="151"/>
      <c r="E488" s="138"/>
      <c r="F488" s="138"/>
      <c r="G488" s="138"/>
      <c r="H488" s="86" t="s">
        <v>21</v>
      </c>
      <c r="I488" s="23">
        <v>0</v>
      </c>
      <c r="J488" s="24">
        <v>0</v>
      </c>
      <c r="K488" s="24">
        <v>0</v>
      </c>
      <c r="L488" s="28"/>
      <c r="M488" s="28"/>
      <c r="N488" s="21"/>
      <c r="O488" s="21"/>
      <c r="P488" s="21"/>
    </row>
    <row r="489" spans="3:16">
      <c r="C489" s="146"/>
      <c r="D489" s="151"/>
      <c r="E489" s="138"/>
      <c r="F489" s="138"/>
      <c r="G489" s="138"/>
      <c r="H489" s="86" t="s">
        <v>31</v>
      </c>
      <c r="I489" s="23">
        <v>0</v>
      </c>
      <c r="J489" s="24">
        <v>0</v>
      </c>
      <c r="K489" s="24">
        <v>0</v>
      </c>
      <c r="L489" s="28"/>
      <c r="M489" s="28"/>
      <c r="N489" s="21"/>
      <c r="O489" s="21"/>
      <c r="P489" s="21"/>
    </row>
    <row r="490" spans="3:16">
      <c r="C490" s="147"/>
      <c r="D490" s="151"/>
      <c r="E490" s="138"/>
      <c r="F490" s="138"/>
      <c r="G490" s="138"/>
      <c r="H490" s="86" t="s">
        <v>35</v>
      </c>
      <c r="I490" s="23">
        <v>0</v>
      </c>
      <c r="J490" s="24">
        <v>0</v>
      </c>
      <c r="K490" s="24">
        <v>0</v>
      </c>
      <c r="L490" s="28"/>
      <c r="M490" s="28"/>
      <c r="N490" s="21"/>
      <c r="O490" s="21"/>
      <c r="P490" s="21"/>
    </row>
    <row r="491" spans="3:16">
      <c r="C491" s="145" t="s">
        <v>236</v>
      </c>
      <c r="D491" s="151" t="s">
        <v>237</v>
      </c>
      <c r="E491" s="129" t="s">
        <v>206</v>
      </c>
      <c r="F491" s="138">
        <f>F486</f>
        <v>2021</v>
      </c>
      <c r="G491" s="138">
        <f>G486</f>
        <v>2023</v>
      </c>
      <c r="H491" s="86" t="s">
        <v>19</v>
      </c>
      <c r="I491" s="22">
        <f>I492+I493+I494+I495</f>
        <v>100</v>
      </c>
      <c r="J491" s="4">
        <f t="shared" ref="J491:K491" si="146">J492+J493+J494+J495</f>
        <v>100</v>
      </c>
      <c r="K491" s="4">
        <f t="shared" si="146"/>
        <v>90</v>
      </c>
      <c r="L491" s="24">
        <f t="shared" ref="L491:M491" si="147">L492</f>
        <v>0</v>
      </c>
      <c r="M491" s="24">
        <f t="shared" si="147"/>
        <v>0</v>
      </c>
      <c r="N491" s="21">
        <f t="shared" ref="N491:N552" si="148">M491/I491*100</f>
        <v>0</v>
      </c>
      <c r="O491" s="21">
        <f t="shared" ref="O491:O552" si="149">M491/J491*100</f>
        <v>0</v>
      </c>
      <c r="P491" s="21">
        <f t="shared" ref="P491:P552" si="150">L491/K491*100</f>
        <v>0</v>
      </c>
    </row>
    <row r="492" spans="3:16">
      <c r="C492" s="146"/>
      <c r="D492" s="151"/>
      <c r="E492" s="129"/>
      <c r="F492" s="138"/>
      <c r="G492" s="138"/>
      <c r="H492" s="86" t="s">
        <v>20</v>
      </c>
      <c r="I492" s="23">
        <v>100</v>
      </c>
      <c r="J492" s="24">
        <v>100</v>
      </c>
      <c r="K492" s="24">
        <v>90</v>
      </c>
      <c r="L492" s="28"/>
      <c r="M492" s="28"/>
      <c r="N492" s="21">
        <f t="shared" si="148"/>
        <v>0</v>
      </c>
      <c r="O492" s="21">
        <f t="shared" si="149"/>
        <v>0</v>
      </c>
      <c r="P492" s="21">
        <f t="shared" si="150"/>
        <v>0</v>
      </c>
    </row>
    <row r="493" spans="3:16">
      <c r="C493" s="146"/>
      <c r="D493" s="151"/>
      <c r="E493" s="129"/>
      <c r="F493" s="138"/>
      <c r="G493" s="138"/>
      <c r="H493" s="86" t="s">
        <v>21</v>
      </c>
      <c r="I493" s="23">
        <v>0</v>
      </c>
      <c r="J493" s="24">
        <v>0</v>
      </c>
      <c r="K493" s="24">
        <v>0</v>
      </c>
      <c r="L493" s="28"/>
      <c r="M493" s="28"/>
      <c r="N493" s="21"/>
      <c r="O493" s="21"/>
      <c r="P493" s="21"/>
    </row>
    <row r="494" spans="3:16">
      <c r="C494" s="146"/>
      <c r="D494" s="151"/>
      <c r="E494" s="129"/>
      <c r="F494" s="138"/>
      <c r="G494" s="138"/>
      <c r="H494" s="86" t="s">
        <v>31</v>
      </c>
      <c r="I494" s="23">
        <v>0</v>
      </c>
      <c r="J494" s="24">
        <v>0</v>
      </c>
      <c r="K494" s="24">
        <v>0</v>
      </c>
      <c r="L494" s="28"/>
      <c r="M494" s="28"/>
      <c r="N494" s="21"/>
      <c r="O494" s="21"/>
      <c r="P494" s="21"/>
    </row>
    <row r="495" spans="3:16">
      <c r="C495" s="147"/>
      <c r="D495" s="151"/>
      <c r="E495" s="129"/>
      <c r="F495" s="138"/>
      <c r="G495" s="138"/>
      <c r="H495" s="86" t="s">
        <v>35</v>
      </c>
      <c r="I495" s="23">
        <v>0</v>
      </c>
      <c r="J495" s="24">
        <v>0</v>
      </c>
      <c r="K495" s="24">
        <v>0</v>
      </c>
      <c r="L495" s="28"/>
      <c r="M495" s="28"/>
      <c r="N495" s="21"/>
      <c r="O495" s="21"/>
      <c r="P495" s="21"/>
    </row>
    <row r="496" spans="3:16">
      <c r="C496" s="145" t="s">
        <v>238</v>
      </c>
      <c r="D496" s="151" t="s">
        <v>239</v>
      </c>
      <c r="E496" s="138" t="s">
        <v>240</v>
      </c>
      <c r="F496" s="138">
        <f>F491</f>
        <v>2021</v>
      </c>
      <c r="G496" s="138">
        <f>G491</f>
        <v>2023</v>
      </c>
      <c r="H496" s="86" t="s">
        <v>19</v>
      </c>
      <c r="I496" s="22">
        <f>I497+I498+I499+I500</f>
        <v>70</v>
      </c>
      <c r="J496" s="4">
        <f t="shared" ref="J496:M496" si="151">J497+J498+J499+J500</f>
        <v>70</v>
      </c>
      <c r="K496" s="4">
        <f t="shared" si="151"/>
        <v>63</v>
      </c>
      <c r="L496" s="4">
        <f t="shared" si="151"/>
        <v>0</v>
      </c>
      <c r="M496" s="4">
        <f t="shared" si="151"/>
        <v>0</v>
      </c>
      <c r="N496" s="21">
        <f t="shared" si="148"/>
        <v>0</v>
      </c>
      <c r="O496" s="21">
        <f t="shared" si="149"/>
        <v>0</v>
      </c>
      <c r="P496" s="21">
        <f t="shared" si="150"/>
        <v>0</v>
      </c>
    </row>
    <row r="497" spans="3:16">
      <c r="C497" s="146"/>
      <c r="D497" s="151"/>
      <c r="E497" s="138"/>
      <c r="F497" s="138"/>
      <c r="G497" s="138"/>
      <c r="H497" s="86" t="s">
        <v>20</v>
      </c>
      <c r="I497" s="23">
        <v>70</v>
      </c>
      <c r="J497" s="24">
        <v>70</v>
      </c>
      <c r="K497" s="24">
        <v>63</v>
      </c>
      <c r="L497" s="28"/>
      <c r="M497" s="28"/>
      <c r="N497" s="21">
        <f t="shared" si="148"/>
        <v>0</v>
      </c>
      <c r="O497" s="21">
        <f t="shared" si="149"/>
        <v>0</v>
      </c>
      <c r="P497" s="21">
        <f t="shared" si="150"/>
        <v>0</v>
      </c>
    </row>
    <row r="498" spans="3:16">
      <c r="C498" s="146"/>
      <c r="D498" s="151"/>
      <c r="E498" s="138"/>
      <c r="F498" s="138"/>
      <c r="G498" s="138"/>
      <c r="H498" s="86" t="s">
        <v>21</v>
      </c>
      <c r="I498" s="23">
        <v>0</v>
      </c>
      <c r="J498" s="24">
        <v>0</v>
      </c>
      <c r="K498" s="24">
        <v>0</v>
      </c>
      <c r="L498" s="28"/>
      <c r="M498" s="28"/>
      <c r="N498" s="21"/>
      <c r="O498" s="21"/>
      <c r="P498" s="21"/>
    </row>
    <row r="499" spans="3:16">
      <c r="C499" s="146"/>
      <c r="D499" s="151"/>
      <c r="E499" s="138"/>
      <c r="F499" s="138"/>
      <c r="G499" s="138"/>
      <c r="H499" s="86" t="s">
        <v>31</v>
      </c>
      <c r="I499" s="23">
        <v>0</v>
      </c>
      <c r="J499" s="24">
        <v>0</v>
      </c>
      <c r="K499" s="24">
        <v>0</v>
      </c>
      <c r="L499" s="28"/>
      <c r="M499" s="28"/>
      <c r="N499" s="21"/>
      <c r="O499" s="21"/>
      <c r="P499" s="21"/>
    </row>
    <row r="500" spans="3:16">
      <c r="C500" s="147"/>
      <c r="D500" s="151"/>
      <c r="E500" s="138"/>
      <c r="F500" s="138"/>
      <c r="G500" s="138"/>
      <c r="H500" s="86" t="s">
        <v>35</v>
      </c>
      <c r="I500" s="23">
        <v>0</v>
      </c>
      <c r="J500" s="24">
        <v>0</v>
      </c>
      <c r="K500" s="24">
        <v>0</v>
      </c>
      <c r="L500" s="28"/>
      <c r="M500" s="28"/>
      <c r="N500" s="21"/>
      <c r="O500" s="21"/>
      <c r="P500" s="21"/>
    </row>
    <row r="501" spans="3:16">
      <c r="C501" s="145" t="s">
        <v>241</v>
      </c>
      <c r="D501" s="151" t="s">
        <v>242</v>
      </c>
      <c r="E501" s="138" t="s">
        <v>243</v>
      </c>
      <c r="F501" s="138">
        <v>2021</v>
      </c>
      <c r="G501" s="138">
        <f>G496</f>
        <v>2023</v>
      </c>
      <c r="H501" s="86" t="s">
        <v>19</v>
      </c>
      <c r="I501" s="22">
        <f>I502+I503+I504+I505</f>
        <v>80</v>
      </c>
      <c r="J501" s="4">
        <f t="shared" ref="J501:M501" si="152">J502+J503+J504+J505</f>
        <v>80</v>
      </c>
      <c r="K501" s="4">
        <f t="shared" si="152"/>
        <v>72</v>
      </c>
      <c r="L501" s="4">
        <f t="shared" si="152"/>
        <v>0</v>
      </c>
      <c r="M501" s="4">
        <f t="shared" si="152"/>
        <v>0</v>
      </c>
      <c r="N501" s="21">
        <f t="shared" si="148"/>
        <v>0</v>
      </c>
      <c r="O501" s="21">
        <f t="shared" si="149"/>
        <v>0</v>
      </c>
      <c r="P501" s="21">
        <f t="shared" si="150"/>
        <v>0</v>
      </c>
    </row>
    <row r="502" spans="3:16">
      <c r="C502" s="146"/>
      <c r="D502" s="151"/>
      <c r="E502" s="138"/>
      <c r="F502" s="138"/>
      <c r="G502" s="138"/>
      <c r="H502" s="86" t="s">
        <v>20</v>
      </c>
      <c r="I502" s="23">
        <v>80</v>
      </c>
      <c r="J502" s="24">
        <v>80</v>
      </c>
      <c r="K502" s="24">
        <v>72</v>
      </c>
      <c r="L502" s="28"/>
      <c r="M502" s="28"/>
      <c r="N502" s="21">
        <f t="shared" si="148"/>
        <v>0</v>
      </c>
      <c r="O502" s="21">
        <f t="shared" si="149"/>
        <v>0</v>
      </c>
      <c r="P502" s="21">
        <f t="shared" si="150"/>
        <v>0</v>
      </c>
    </row>
    <row r="503" spans="3:16">
      <c r="C503" s="146"/>
      <c r="D503" s="151"/>
      <c r="E503" s="138"/>
      <c r="F503" s="138"/>
      <c r="G503" s="138"/>
      <c r="H503" s="86" t="s">
        <v>21</v>
      </c>
      <c r="I503" s="23">
        <v>0</v>
      </c>
      <c r="J503" s="24">
        <v>0</v>
      </c>
      <c r="K503" s="24">
        <v>0</v>
      </c>
      <c r="L503" s="28"/>
      <c r="M503" s="28"/>
      <c r="N503" s="21"/>
      <c r="O503" s="21"/>
      <c r="P503" s="21"/>
    </row>
    <row r="504" spans="3:16">
      <c r="C504" s="146"/>
      <c r="D504" s="151"/>
      <c r="E504" s="138"/>
      <c r="F504" s="138"/>
      <c r="G504" s="138"/>
      <c r="H504" s="86" t="s">
        <v>31</v>
      </c>
      <c r="I504" s="23">
        <v>0</v>
      </c>
      <c r="J504" s="24">
        <v>0</v>
      </c>
      <c r="K504" s="24">
        <v>0</v>
      </c>
      <c r="L504" s="28"/>
      <c r="M504" s="28"/>
      <c r="N504" s="21"/>
      <c r="O504" s="21"/>
      <c r="P504" s="21"/>
    </row>
    <row r="505" spans="3:16">
      <c r="C505" s="147"/>
      <c r="D505" s="151"/>
      <c r="E505" s="138"/>
      <c r="F505" s="138"/>
      <c r="G505" s="138"/>
      <c r="H505" s="86" t="s">
        <v>35</v>
      </c>
      <c r="I505" s="23">
        <v>0</v>
      </c>
      <c r="J505" s="24">
        <v>0</v>
      </c>
      <c r="K505" s="24">
        <v>0</v>
      </c>
      <c r="L505" s="28"/>
      <c r="M505" s="28"/>
      <c r="N505" s="21"/>
      <c r="O505" s="21"/>
      <c r="P505" s="21"/>
    </row>
    <row r="506" spans="3:16">
      <c r="C506" s="97" t="s">
        <v>244</v>
      </c>
      <c r="D506" s="151" t="s">
        <v>245</v>
      </c>
      <c r="E506" s="129" t="s">
        <v>246</v>
      </c>
      <c r="F506" s="129">
        <v>2021</v>
      </c>
      <c r="G506" s="129">
        <v>2021</v>
      </c>
      <c r="H506" s="85" t="s">
        <v>19</v>
      </c>
      <c r="I506" s="22">
        <f>I507+I508+I509+I510</f>
        <v>300</v>
      </c>
      <c r="J506" s="4">
        <f t="shared" ref="J506:K506" si="153">J507+J508+J509+J510</f>
        <v>300</v>
      </c>
      <c r="K506" s="4">
        <f t="shared" si="153"/>
        <v>270</v>
      </c>
      <c r="L506" s="24">
        <f t="shared" ref="L506:M506" si="154">L507</f>
        <v>0</v>
      </c>
      <c r="M506" s="24">
        <f t="shared" si="154"/>
        <v>0</v>
      </c>
      <c r="N506" s="21">
        <f t="shared" si="148"/>
        <v>0</v>
      </c>
      <c r="O506" s="21">
        <f t="shared" si="149"/>
        <v>0</v>
      </c>
      <c r="P506" s="21">
        <f t="shared" si="150"/>
        <v>0</v>
      </c>
    </row>
    <row r="507" spans="3:16">
      <c r="C507" s="98"/>
      <c r="D507" s="151"/>
      <c r="E507" s="129"/>
      <c r="F507" s="129"/>
      <c r="G507" s="129"/>
      <c r="H507" s="85" t="s">
        <v>64</v>
      </c>
      <c r="I507" s="23">
        <v>300</v>
      </c>
      <c r="J507" s="24">
        <v>300</v>
      </c>
      <c r="K507" s="24">
        <v>270</v>
      </c>
      <c r="L507" s="28"/>
      <c r="M507" s="28"/>
      <c r="N507" s="21">
        <f t="shared" si="148"/>
        <v>0</v>
      </c>
      <c r="O507" s="21">
        <f t="shared" si="149"/>
        <v>0</v>
      </c>
      <c r="P507" s="21">
        <f t="shared" si="150"/>
        <v>0</v>
      </c>
    </row>
    <row r="508" spans="3:16">
      <c r="C508" s="98"/>
      <c r="D508" s="151"/>
      <c r="E508" s="129"/>
      <c r="F508" s="129"/>
      <c r="G508" s="129"/>
      <c r="H508" s="85" t="s">
        <v>21</v>
      </c>
      <c r="I508" s="31">
        <v>0</v>
      </c>
      <c r="J508" s="32">
        <v>0</v>
      </c>
      <c r="K508" s="32">
        <v>0</v>
      </c>
      <c r="L508" s="28"/>
      <c r="M508" s="28"/>
      <c r="N508" s="21"/>
      <c r="O508" s="21"/>
      <c r="P508" s="21"/>
    </row>
    <row r="509" spans="3:16">
      <c r="C509" s="98"/>
      <c r="D509" s="151"/>
      <c r="E509" s="129"/>
      <c r="F509" s="129"/>
      <c r="G509" s="129"/>
      <c r="H509" s="85" t="s">
        <v>22</v>
      </c>
      <c r="I509" s="31">
        <v>0</v>
      </c>
      <c r="J509" s="32">
        <v>0</v>
      </c>
      <c r="K509" s="32">
        <v>0</v>
      </c>
      <c r="L509" s="28"/>
      <c r="M509" s="28"/>
      <c r="N509" s="21"/>
      <c r="O509" s="21"/>
      <c r="P509" s="21"/>
    </row>
    <row r="510" spans="3:16">
      <c r="C510" s="99"/>
      <c r="D510" s="151"/>
      <c r="E510" s="129"/>
      <c r="F510" s="129"/>
      <c r="G510" s="129"/>
      <c r="H510" s="85" t="s">
        <v>35</v>
      </c>
      <c r="I510" s="31">
        <v>0</v>
      </c>
      <c r="J510" s="32">
        <v>0</v>
      </c>
      <c r="K510" s="32">
        <v>0</v>
      </c>
      <c r="L510" s="28"/>
      <c r="M510" s="28"/>
      <c r="N510" s="21"/>
      <c r="O510" s="21"/>
      <c r="P510" s="21"/>
    </row>
    <row r="511" spans="3:16">
      <c r="C511" s="97" t="s">
        <v>247</v>
      </c>
      <c r="D511" s="151" t="s">
        <v>248</v>
      </c>
      <c r="E511" s="129" t="s">
        <v>215</v>
      </c>
      <c r="F511" s="129">
        <v>2021</v>
      </c>
      <c r="G511" s="129">
        <v>2021</v>
      </c>
      <c r="H511" s="85" t="s">
        <v>19</v>
      </c>
      <c r="I511" s="22">
        <f>I512+I513+I514+I515</f>
        <v>550</v>
      </c>
      <c r="J511" s="4">
        <f t="shared" ref="J511:K511" si="155">J512+J513+J514+J515</f>
        <v>550</v>
      </c>
      <c r="K511" s="4">
        <f t="shared" si="155"/>
        <v>495</v>
      </c>
      <c r="L511" s="32">
        <f t="shared" ref="L511:M511" si="156">L512</f>
        <v>0</v>
      </c>
      <c r="M511" s="32">
        <f t="shared" si="156"/>
        <v>0</v>
      </c>
      <c r="N511" s="21">
        <f t="shared" si="148"/>
        <v>0</v>
      </c>
      <c r="O511" s="21">
        <f t="shared" si="149"/>
        <v>0</v>
      </c>
      <c r="P511" s="21">
        <f t="shared" si="150"/>
        <v>0</v>
      </c>
    </row>
    <row r="512" spans="3:16">
      <c r="C512" s="98"/>
      <c r="D512" s="151"/>
      <c r="E512" s="129"/>
      <c r="F512" s="129"/>
      <c r="G512" s="129"/>
      <c r="H512" s="85" t="s">
        <v>64</v>
      </c>
      <c r="I512" s="31">
        <v>550</v>
      </c>
      <c r="J512" s="32">
        <v>550</v>
      </c>
      <c r="K512" s="32">
        <v>495</v>
      </c>
      <c r="L512" s="28"/>
      <c r="M512" s="28"/>
      <c r="N512" s="21">
        <f t="shared" si="148"/>
        <v>0</v>
      </c>
      <c r="O512" s="21">
        <f t="shared" si="149"/>
        <v>0</v>
      </c>
      <c r="P512" s="21">
        <f t="shared" si="150"/>
        <v>0</v>
      </c>
    </row>
    <row r="513" spans="3:16">
      <c r="C513" s="98"/>
      <c r="D513" s="151"/>
      <c r="E513" s="129"/>
      <c r="F513" s="129"/>
      <c r="G513" s="129"/>
      <c r="H513" s="85" t="s">
        <v>21</v>
      </c>
      <c r="I513" s="31">
        <v>0</v>
      </c>
      <c r="J513" s="32">
        <v>0</v>
      </c>
      <c r="K513" s="32">
        <v>0</v>
      </c>
      <c r="L513" s="28"/>
      <c r="M513" s="28"/>
      <c r="N513" s="21"/>
      <c r="O513" s="21"/>
      <c r="P513" s="21"/>
    </row>
    <row r="514" spans="3:16">
      <c r="C514" s="98"/>
      <c r="D514" s="151"/>
      <c r="E514" s="129"/>
      <c r="F514" s="129"/>
      <c r="G514" s="129"/>
      <c r="H514" s="85" t="s">
        <v>22</v>
      </c>
      <c r="I514" s="31">
        <v>0</v>
      </c>
      <c r="J514" s="32">
        <v>0</v>
      </c>
      <c r="K514" s="32">
        <v>0</v>
      </c>
      <c r="L514" s="28"/>
      <c r="M514" s="28"/>
      <c r="N514" s="21"/>
      <c r="O514" s="21"/>
      <c r="P514" s="21"/>
    </row>
    <row r="515" spans="3:16">
      <c r="C515" s="99"/>
      <c r="D515" s="151"/>
      <c r="E515" s="129"/>
      <c r="F515" s="129"/>
      <c r="G515" s="129"/>
      <c r="H515" s="85" t="s">
        <v>249</v>
      </c>
      <c r="I515" s="31">
        <v>0</v>
      </c>
      <c r="J515" s="32">
        <v>0</v>
      </c>
      <c r="K515" s="32">
        <v>0</v>
      </c>
      <c r="L515" s="28"/>
      <c r="M515" s="28"/>
      <c r="N515" s="21"/>
      <c r="O515" s="21"/>
      <c r="P515" s="21"/>
    </row>
    <row r="516" spans="3:16">
      <c r="C516" s="97" t="s">
        <v>250</v>
      </c>
      <c r="D516" s="177" t="s">
        <v>251</v>
      </c>
      <c r="E516" s="129" t="s">
        <v>158</v>
      </c>
      <c r="F516" s="129">
        <v>2021</v>
      </c>
      <c r="G516" s="129">
        <v>2021</v>
      </c>
      <c r="H516" s="85" t="s">
        <v>19</v>
      </c>
      <c r="I516" s="22">
        <f>I517+I518+I519+I520</f>
        <v>400</v>
      </c>
      <c r="J516" s="4">
        <f t="shared" ref="J516:K516" si="157">J517+J518+J519+J520</f>
        <v>400</v>
      </c>
      <c r="K516" s="4">
        <f t="shared" si="157"/>
        <v>360</v>
      </c>
      <c r="L516" s="32">
        <f t="shared" ref="L516:M516" si="158">L517</f>
        <v>352</v>
      </c>
      <c r="M516" s="32">
        <f t="shared" si="158"/>
        <v>0</v>
      </c>
      <c r="N516" s="21">
        <f t="shared" si="148"/>
        <v>0</v>
      </c>
      <c r="O516" s="21">
        <f t="shared" si="149"/>
        <v>0</v>
      </c>
      <c r="P516" s="21">
        <f t="shared" si="150"/>
        <v>97.777777777777771</v>
      </c>
    </row>
    <row r="517" spans="3:16">
      <c r="C517" s="98"/>
      <c r="D517" s="177"/>
      <c r="E517" s="129"/>
      <c r="F517" s="129"/>
      <c r="G517" s="129"/>
      <c r="H517" s="85" t="s">
        <v>64</v>
      </c>
      <c r="I517" s="31">
        <v>400</v>
      </c>
      <c r="J517" s="32">
        <v>400</v>
      </c>
      <c r="K517" s="32">
        <v>360</v>
      </c>
      <c r="L517" s="28">
        <v>352</v>
      </c>
      <c r="M517" s="28"/>
      <c r="N517" s="21">
        <f t="shared" si="148"/>
        <v>0</v>
      </c>
      <c r="O517" s="21">
        <f t="shared" si="149"/>
        <v>0</v>
      </c>
      <c r="P517" s="21">
        <f t="shared" si="150"/>
        <v>97.777777777777771</v>
      </c>
    </row>
    <row r="518" spans="3:16">
      <c r="C518" s="98"/>
      <c r="D518" s="177"/>
      <c r="E518" s="129"/>
      <c r="F518" s="129"/>
      <c r="G518" s="129"/>
      <c r="H518" s="85" t="s">
        <v>21</v>
      </c>
      <c r="I518" s="31">
        <v>0</v>
      </c>
      <c r="J518" s="32">
        <v>0</v>
      </c>
      <c r="K518" s="32">
        <v>0</v>
      </c>
      <c r="L518" s="28"/>
      <c r="M518" s="28"/>
      <c r="N518" s="21"/>
      <c r="O518" s="21"/>
      <c r="P518" s="21"/>
    </row>
    <row r="519" spans="3:16">
      <c r="C519" s="98"/>
      <c r="D519" s="177"/>
      <c r="E519" s="129"/>
      <c r="F519" s="129"/>
      <c r="G519" s="129"/>
      <c r="H519" s="85" t="s">
        <v>22</v>
      </c>
      <c r="I519" s="31">
        <v>0</v>
      </c>
      <c r="J519" s="32">
        <v>0</v>
      </c>
      <c r="K519" s="32">
        <v>0</v>
      </c>
      <c r="L519" s="28"/>
      <c r="M519" s="28"/>
      <c r="N519" s="21"/>
      <c r="O519" s="21"/>
      <c r="P519" s="21"/>
    </row>
    <row r="520" spans="3:16">
      <c r="C520" s="99"/>
      <c r="D520" s="177"/>
      <c r="E520" s="129"/>
      <c r="F520" s="129"/>
      <c r="G520" s="129"/>
      <c r="H520" s="85" t="s">
        <v>35</v>
      </c>
      <c r="I520" s="31">
        <v>0</v>
      </c>
      <c r="J520" s="32">
        <v>0</v>
      </c>
      <c r="K520" s="32">
        <v>0</v>
      </c>
      <c r="L520" s="28"/>
      <c r="M520" s="28"/>
      <c r="N520" s="21"/>
      <c r="O520" s="21"/>
      <c r="P520" s="21"/>
    </row>
    <row r="521" spans="3:16" hidden="1">
      <c r="C521" s="97" t="s">
        <v>252</v>
      </c>
      <c r="D521" s="153" t="s">
        <v>253</v>
      </c>
      <c r="E521" s="116" t="s">
        <v>215</v>
      </c>
      <c r="F521" s="116">
        <v>2022</v>
      </c>
      <c r="G521" s="116">
        <v>2022</v>
      </c>
      <c r="H521" s="85" t="s">
        <v>19</v>
      </c>
      <c r="I521" s="22">
        <f>I522+I523+I524+I525</f>
        <v>0</v>
      </c>
      <c r="J521" s="4">
        <f t="shared" ref="J521:K521" si="159">J522+J523+J524+J525</f>
        <v>0</v>
      </c>
      <c r="K521" s="4">
        <f t="shared" si="159"/>
        <v>0</v>
      </c>
      <c r="L521" s="32">
        <v>0</v>
      </c>
      <c r="M521" s="32">
        <v>0</v>
      </c>
      <c r="N521" s="21"/>
      <c r="O521" s="21"/>
      <c r="P521" s="21"/>
    </row>
    <row r="522" spans="3:16" hidden="1">
      <c r="C522" s="98"/>
      <c r="D522" s="154"/>
      <c r="E522" s="117"/>
      <c r="F522" s="117"/>
      <c r="G522" s="117"/>
      <c r="H522" s="85" t="s">
        <v>64</v>
      </c>
      <c r="I522" s="31">
        <v>0</v>
      </c>
      <c r="J522" s="32">
        <v>0</v>
      </c>
      <c r="K522" s="32">
        <v>0</v>
      </c>
      <c r="L522" s="32"/>
      <c r="M522" s="32"/>
      <c r="N522" s="21"/>
      <c r="O522" s="21"/>
      <c r="P522" s="21"/>
    </row>
    <row r="523" spans="3:16" hidden="1">
      <c r="C523" s="98"/>
      <c r="D523" s="154"/>
      <c r="E523" s="117"/>
      <c r="F523" s="117"/>
      <c r="G523" s="117"/>
      <c r="H523" s="85" t="s">
        <v>21</v>
      </c>
      <c r="I523" s="31">
        <v>0</v>
      </c>
      <c r="J523" s="32">
        <v>0</v>
      </c>
      <c r="K523" s="32">
        <v>0</v>
      </c>
      <c r="L523" s="32"/>
      <c r="M523" s="32"/>
      <c r="N523" s="21"/>
      <c r="O523" s="21"/>
      <c r="P523" s="21"/>
    </row>
    <row r="524" spans="3:16" hidden="1">
      <c r="C524" s="98"/>
      <c r="D524" s="154"/>
      <c r="E524" s="117"/>
      <c r="F524" s="117"/>
      <c r="G524" s="117"/>
      <c r="H524" s="85" t="s">
        <v>22</v>
      </c>
      <c r="I524" s="31">
        <v>0</v>
      </c>
      <c r="J524" s="32">
        <v>0</v>
      </c>
      <c r="K524" s="32">
        <v>0</v>
      </c>
      <c r="L524" s="32"/>
      <c r="M524" s="32"/>
      <c r="N524" s="21"/>
      <c r="O524" s="21"/>
      <c r="P524" s="21"/>
    </row>
    <row r="525" spans="3:16" hidden="1">
      <c r="C525" s="99"/>
      <c r="D525" s="155"/>
      <c r="E525" s="118"/>
      <c r="F525" s="118"/>
      <c r="G525" s="118"/>
      <c r="H525" s="85" t="s">
        <v>35</v>
      </c>
      <c r="I525" s="31">
        <v>0</v>
      </c>
      <c r="J525" s="32">
        <v>0</v>
      </c>
      <c r="K525" s="32">
        <v>0</v>
      </c>
      <c r="L525" s="32"/>
      <c r="M525" s="32"/>
      <c r="N525" s="21"/>
      <c r="O525" s="21"/>
      <c r="P525" s="21"/>
    </row>
    <row r="526" spans="3:16" hidden="1">
      <c r="C526" s="97" t="s">
        <v>254</v>
      </c>
      <c r="D526" s="153" t="s">
        <v>255</v>
      </c>
      <c r="E526" s="116" t="s">
        <v>215</v>
      </c>
      <c r="F526" s="116">
        <v>2022</v>
      </c>
      <c r="G526" s="116">
        <v>2022</v>
      </c>
      <c r="H526" s="85" t="s">
        <v>19</v>
      </c>
      <c r="I526" s="22">
        <f>I527+I528+I529+I530</f>
        <v>0</v>
      </c>
      <c r="J526" s="4">
        <f t="shared" ref="J526:K526" si="160">J527+J528+J529+J530</f>
        <v>0</v>
      </c>
      <c r="K526" s="4">
        <f t="shared" si="160"/>
        <v>0</v>
      </c>
      <c r="L526" s="32">
        <v>0</v>
      </c>
      <c r="M526" s="32">
        <v>0</v>
      </c>
      <c r="N526" s="21"/>
      <c r="O526" s="21"/>
      <c r="P526" s="21"/>
    </row>
    <row r="527" spans="3:16" hidden="1">
      <c r="C527" s="98"/>
      <c r="D527" s="154"/>
      <c r="E527" s="117"/>
      <c r="F527" s="117"/>
      <c r="G527" s="117"/>
      <c r="H527" s="85" t="s">
        <v>64</v>
      </c>
      <c r="I527" s="31">
        <v>0</v>
      </c>
      <c r="J527" s="32">
        <v>0</v>
      </c>
      <c r="K527" s="32">
        <v>0</v>
      </c>
      <c r="L527" s="32"/>
      <c r="M527" s="32"/>
      <c r="N527" s="21"/>
      <c r="O527" s="21"/>
      <c r="P527" s="21"/>
    </row>
    <row r="528" spans="3:16" hidden="1">
      <c r="C528" s="98"/>
      <c r="D528" s="154"/>
      <c r="E528" s="117"/>
      <c r="F528" s="117"/>
      <c r="G528" s="117"/>
      <c r="H528" s="85" t="s">
        <v>21</v>
      </c>
      <c r="I528" s="31">
        <v>0</v>
      </c>
      <c r="J528" s="32">
        <v>0</v>
      </c>
      <c r="K528" s="32">
        <v>0</v>
      </c>
      <c r="L528" s="32"/>
      <c r="M528" s="32"/>
      <c r="N528" s="21"/>
      <c r="O528" s="21"/>
      <c r="P528" s="21"/>
    </row>
    <row r="529" spans="3:16" hidden="1">
      <c r="C529" s="98"/>
      <c r="D529" s="154"/>
      <c r="E529" s="117"/>
      <c r="F529" s="117"/>
      <c r="G529" s="117"/>
      <c r="H529" s="85" t="s">
        <v>22</v>
      </c>
      <c r="I529" s="31">
        <v>0</v>
      </c>
      <c r="J529" s="32">
        <v>0</v>
      </c>
      <c r="K529" s="32">
        <v>0</v>
      </c>
      <c r="L529" s="32"/>
      <c r="M529" s="32"/>
      <c r="N529" s="21"/>
      <c r="O529" s="21"/>
      <c r="P529" s="21"/>
    </row>
    <row r="530" spans="3:16" hidden="1">
      <c r="C530" s="99"/>
      <c r="D530" s="154"/>
      <c r="E530" s="118"/>
      <c r="F530" s="118"/>
      <c r="G530" s="118"/>
      <c r="H530" s="85" t="s">
        <v>35</v>
      </c>
      <c r="I530" s="31">
        <v>0</v>
      </c>
      <c r="J530" s="32">
        <v>0</v>
      </c>
      <c r="K530" s="32">
        <v>0</v>
      </c>
      <c r="L530" s="32"/>
      <c r="M530" s="32"/>
      <c r="N530" s="21"/>
      <c r="O530" s="21"/>
      <c r="P530" s="21"/>
    </row>
    <row r="531" spans="3:16" hidden="1">
      <c r="C531" s="97" t="s">
        <v>256</v>
      </c>
      <c r="D531" s="130" t="s">
        <v>257</v>
      </c>
      <c r="E531" s="116" t="s">
        <v>158</v>
      </c>
      <c r="F531" s="116">
        <v>2022</v>
      </c>
      <c r="G531" s="116">
        <v>2022</v>
      </c>
      <c r="H531" s="85" t="s">
        <v>19</v>
      </c>
      <c r="I531" s="22">
        <f>I532+I533+I534+I535</f>
        <v>0</v>
      </c>
      <c r="J531" s="4">
        <f t="shared" ref="J531:K531" si="161">J532+J533+J534+J535</f>
        <v>0</v>
      </c>
      <c r="K531" s="4">
        <f t="shared" si="161"/>
        <v>0</v>
      </c>
      <c r="L531" s="32">
        <v>0</v>
      </c>
      <c r="M531" s="32">
        <v>0</v>
      </c>
      <c r="N531" s="21"/>
      <c r="O531" s="21"/>
      <c r="P531" s="21"/>
    </row>
    <row r="532" spans="3:16" hidden="1">
      <c r="C532" s="98"/>
      <c r="D532" s="131"/>
      <c r="E532" s="117"/>
      <c r="F532" s="117"/>
      <c r="G532" s="117"/>
      <c r="H532" s="85" t="s">
        <v>64</v>
      </c>
      <c r="I532" s="31">
        <v>0</v>
      </c>
      <c r="J532" s="32">
        <v>0</v>
      </c>
      <c r="K532" s="32">
        <v>0</v>
      </c>
      <c r="L532" s="32"/>
      <c r="M532" s="32"/>
      <c r="N532" s="21"/>
      <c r="O532" s="21"/>
      <c r="P532" s="21"/>
    </row>
    <row r="533" spans="3:16" hidden="1">
      <c r="C533" s="98"/>
      <c r="D533" s="131"/>
      <c r="E533" s="117"/>
      <c r="F533" s="117"/>
      <c r="G533" s="117"/>
      <c r="H533" s="85" t="s">
        <v>21</v>
      </c>
      <c r="I533" s="31">
        <v>0</v>
      </c>
      <c r="J533" s="32">
        <v>0</v>
      </c>
      <c r="K533" s="32">
        <v>0</v>
      </c>
      <c r="L533" s="32"/>
      <c r="M533" s="32"/>
      <c r="N533" s="21"/>
      <c r="O533" s="21"/>
      <c r="P533" s="21"/>
    </row>
    <row r="534" spans="3:16" hidden="1">
      <c r="C534" s="98"/>
      <c r="D534" s="131"/>
      <c r="E534" s="117"/>
      <c r="F534" s="117"/>
      <c r="G534" s="117"/>
      <c r="H534" s="85" t="s">
        <v>22</v>
      </c>
      <c r="I534" s="31">
        <v>0</v>
      </c>
      <c r="J534" s="32">
        <v>0</v>
      </c>
      <c r="K534" s="32">
        <v>0</v>
      </c>
      <c r="L534" s="32"/>
      <c r="M534" s="32"/>
      <c r="N534" s="21"/>
      <c r="O534" s="21"/>
      <c r="P534" s="21"/>
    </row>
    <row r="535" spans="3:16" hidden="1">
      <c r="C535" s="99"/>
      <c r="D535" s="132"/>
      <c r="E535" s="118"/>
      <c r="F535" s="118"/>
      <c r="G535" s="118"/>
      <c r="H535" s="85" t="s">
        <v>35</v>
      </c>
      <c r="I535" s="31">
        <v>0</v>
      </c>
      <c r="J535" s="32">
        <v>0</v>
      </c>
      <c r="K535" s="32">
        <v>0</v>
      </c>
      <c r="L535" s="32"/>
      <c r="M535" s="32"/>
      <c r="N535" s="21"/>
      <c r="O535" s="21"/>
      <c r="P535" s="21"/>
    </row>
    <row r="536" spans="3:16" hidden="1">
      <c r="C536" s="97" t="s">
        <v>258</v>
      </c>
      <c r="D536" s="130" t="s">
        <v>259</v>
      </c>
      <c r="E536" s="116" t="s">
        <v>215</v>
      </c>
      <c r="F536" s="116">
        <v>2023</v>
      </c>
      <c r="G536" s="116">
        <v>2023</v>
      </c>
      <c r="H536" s="85" t="s">
        <v>19</v>
      </c>
      <c r="I536" s="22">
        <f>I537+I538+I539+I540</f>
        <v>0</v>
      </c>
      <c r="J536" s="4">
        <f t="shared" ref="J536:K536" si="162">J537+J538+J539+J540</f>
        <v>0</v>
      </c>
      <c r="K536" s="4">
        <f t="shared" si="162"/>
        <v>0</v>
      </c>
      <c r="L536" s="32">
        <v>0</v>
      </c>
      <c r="M536" s="32">
        <v>0</v>
      </c>
      <c r="N536" s="21"/>
      <c r="O536" s="21"/>
      <c r="P536" s="21"/>
    </row>
    <row r="537" spans="3:16" hidden="1">
      <c r="C537" s="98"/>
      <c r="D537" s="131"/>
      <c r="E537" s="117"/>
      <c r="F537" s="117"/>
      <c r="G537" s="117"/>
      <c r="H537" s="85" t="s">
        <v>64</v>
      </c>
      <c r="I537" s="31">
        <v>0</v>
      </c>
      <c r="J537" s="32">
        <v>0</v>
      </c>
      <c r="K537" s="32">
        <v>0</v>
      </c>
      <c r="L537" s="32"/>
      <c r="M537" s="32"/>
      <c r="N537" s="21"/>
      <c r="O537" s="21"/>
      <c r="P537" s="21"/>
    </row>
    <row r="538" spans="3:16" hidden="1">
      <c r="C538" s="98"/>
      <c r="D538" s="131"/>
      <c r="E538" s="117"/>
      <c r="F538" s="117"/>
      <c r="G538" s="117"/>
      <c r="H538" s="85" t="s">
        <v>21</v>
      </c>
      <c r="I538" s="31">
        <v>0</v>
      </c>
      <c r="J538" s="32">
        <v>0</v>
      </c>
      <c r="K538" s="32">
        <v>0</v>
      </c>
      <c r="L538" s="32"/>
      <c r="M538" s="32"/>
      <c r="N538" s="21"/>
      <c r="O538" s="21"/>
      <c r="P538" s="21"/>
    </row>
    <row r="539" spans="3:16" hidden="1">
      <c r="C539" s="98"/>
      <c r="D539" s="131"/>
      <c r="E539" s="117"/>
      <c r="F539" s="117"/>
      <c r="G539" s="117"/>
      <c r="H539" s="85" t="s">
        <v>22</v>
      </c>
      <c r="I539" s="31">
        <v>0</v>
      </c>
      <c r="J539" s="32">
        <v>0</v>
      </c>
      <c r="K539" s="32">
        <v>0</v>
      </c>
      <c r="L539" s="32"/>
      <c r="M539" s="32"/>
      <c r="N539" s="21"/>
      <c r="O539" s="21"/>
      <c r="P539" s="21"/>
    </row>
    <row r="540" spans="3:16" hidden="1">
      <c r="C540" s="99"/>
      <c r="D540" s="132"/>
      <c r="E540" s="118"/>
      <c r="F540" s="118"/>
      <c r="G540" s="118"/>
      <c r="H540" s="85" t="s">
        <v>35</v>
      </c>
      <c r="I540" s="31">
        <v>0</v>
      </c>
      <c r="J540" s="32">
        <v>0</v>
      </c>
      <c r="K540" s="32">
        <v>0</v>
      </c>
      <c r="L540" s="32"/>
      <c r="M540" s="32"/>
      <c r="N540" s="21"/>
      <c r="O540" s="21"/>
      <c r="P540" s="21"/>
    </row>
    <row r="541" spans="3:16" hidden="1">
      <c r="C541" s="97" t="s">
        <v>260</v>
      </c>
      <c r="D541" s="153" t="s">
        <v>261</v>
      </c>
      <c r="E541" s="116" t="s">
        <v>215</v>
      </c>
      <c r="F541" s="116">
        <v>2023</v>
      </c>
      <c r="G541" s="116">
        <v>2023</v>
      </c>
      <c r="H541" s="85" t="s">
        <v>19</v>
      </c>
      <c r="I541" s="22">
        <f>I542+I543+I544+I545</f>
        <v>0</v>
      </c>
      <c r="J541" s="4">
        <f t="shared" ref="J541:K541" si="163">J542+J543+J544+J545</f>
        <v>0</v>
      </c>
      <c r="K541" s="4">
        <f t="shared" si="163"/>
        <v>0</v>
      </c>
      <c r="L541" s="32">
        <v>0</v>
      </c>
      <c r="M541" s="32">
        <v>0</v>
      </c>
      <c r="N541" s="21"/>
      <c r="O541" s="21"/>
      <c r="P541" s="21"/>
    </row>
    <row r="542" spans="3:16" hidden="1">
      <c r="C542" s="98"/>
      <c r="D542" s="154"/>
      <c r="E542" s="117"/>
      <c r="F542" s="117"/>
      <c r="G542" s="117"/>
      <c r="H542" s="85" t="s">
        <v>64</v>
      </c>
      <c r="I542" s="31">
        <v>0</v>
      </c>
      <c r="J542" s="32">
        <v>0</v>
      </c>
      <c r="K542" s="32">
        <v>0</v>
      </c>
      <c r="L542" s="32"/>
      <c r="M542" s="32"/>
      <c r="N542" s="21"/>
      <c r="O542" s="21"/>
      <c r="P542" s="21"/>
    </row>
    <row r="543" spans="3:16" hidden="1">
      <c r="C543" s="98"/>
      <c r="D543" s="154"/>
      <c r="E543" s="117"/>
      <c r="F543" s="117"/>
      <c r="G543" s="117"/>
      <c r="H543" s="85" t="s">
        <v>21</v>
      </c>
      <c r="I543" s="31">
        <v>0</v>
      </c>
      <c r="J543" s="32">
        <v>0</v>
      </c>
      <c r="K543" s="32">
        <v>0</v>
      </c>
      <c r="L543" s="32"/>
      <c r="M543" s="32"/>
      <c r="N543" s="21"/>
      <c r="O543" s="21"/>
      <c r="P543" s="21"/>
    </row>
    <row r="544" spans="3:16" hidden="1">
      <c r="C544" s="98"/>
      <c r="D544" s="154"/>
      <c r="E544" s="117"/>
      <c r="F544" s="117"/>
      <c r="G544" s="117"/>
      <c r="H544" s="85" t="s">
        <v>22</v>
      </c>
      <c r="I544" s="31">
        <v>0</v>
      </c>
      <c r="J544" s="32">
        <v>0</v>
      </c>
      <c r="K544" s="32">
        <v>0</v>
      </c>
      <c r="L544" s="32"/>
      <c r="M544" s="32"/>
      <c r="N544" s="21"/>
      <c r="O544" s="21"/>
      <c r="P544" s="21"/>
    </row>
    <row r="545" spans="3:16" hidden="1">
      <c r="C545" s="99"/>
      <c r="D545" s="155"/>
      <c r="E545" s="118"/>
      <c r="F545" s="118"/>
      <c r="G545" s="118"/>
      <c r="H545" s="85" t="s">
        <v>35</v>
      </c>
      <c r="I545" s="31">
        <v>0</v>
      </c>
      <c r="J545" s="32">
        <v>0</v>
      </c>
      <c r="K545" s="32">
        <v>0</v>
      </c>
      <c r="L545" s="32"/>
      <c r="M545" s="32"/>
      <c r="N545" s="21"/>
      <c r="O545" s="21"/>
      <c r="P545" s="21"/>
    </row>
    <row r="546" spans="3:16" hidden="1">
      <c r="C546" s="97" t="s">
        <v>262</v>
      </c>
      <c r="D546" s="130" t="s">
        <v>263</v>
      </c>
      <c r="E546" s="116" t="s">
        <v>158</v>
      </c>
      <c r="F546" s="116">
        <v>2023</v>
      </c>
      <c r="G546" s="116">
        <v>2023</v>
      </c>
      <c r="H546" s="85" t="s">
        <v>19</v>
      </c>
      <c r="I546" s="22">
        <f>I547+I548+I549+I550</f>
        <v>0</v>
      </c>
      <c r="J546" s="4">
        <f t="shared" ref="J546:K546" si="164">J547+J548+J549+J550</f>
        <v>0</v>
      </c>
      <c r="K546" s="4">
        <f t="shared" si="164"/>
        <v>0</v>
      </c>
      <c r="L546" s="32">
        <v>0</v>
      </c>
      <c r="M546" s="32">
        <v>0</v>
      </c>
      <c r="N546" s="21"/>
      <c r="O546" s="21"/>
      <c r="P546" s="21"/>
    </row>
    <row r="547" spans="3:16" hidden="1">
      <c r="C547" s="98"/>
      <c r="D547" s="131"/>
      <c r="E547" s="117"/>
      <c r="F547" s="117"/>
      <c r="G547" s="117"/>
      <c r="H547" s="85" t="s">
        <v>64</v>
      </c>
      <c r="I547" s="31">
        <v>0</v>
      </c>
      <c r="J547" s="32">
        <v>0</v>
      </c>
      <c r="K547" s="32">
        <v>0</v>
      </c>
      <c r="L547" s="32"/>
      <c r="M547" s="32"/>
      <c r="N547" s="21"/>
      <c r="O547" s="21"/>
      <c r="P547" s="21"/>
    </row>
    <row r="548" spans="3:16" hidden="1">
      <c r="C548" s="98"/>
      <c r="D548" s="131"/>
      <c r="E548" s="117"/>
      <c r="F548" s="117"/>
      <c r="G548" s="117"/>
      <c r="H548" s="85" t="s">
        <v>21</v>
      </c>
      <c r="I548" s="31">
        <v>0</v>
      </c>
      <c r="J548" s="32">
        <v>0</v>
      </c>
      <c r="K548" s="32">
        <v>0</v>
      </c>
      <c r="L548" s="32"/>
      <c r="M548" s="32"/>
      <c r="N548" s="21"/>
      <c r="O548" s="21"/>
      <c r="P548" s="21"/>
    </row>
    <row r="549" spans="3:16" hidden="1">
      <c r="C549" s="98"/>
      <c r="D549" s="131"/>
      <c r="E549" s="117"/>
      <c r="F549" s="117"/>
      <c r="G549" s="117"/>
      <c r="H549" s="85" t="s">
        <v>22</v>
      </c>
      <c r="I549" s="31">
        <v>0</v>
      </c>
      <c r="J549" s="32">
        <v>0</v>
      </c>
      <c r="K549" s="32">
        <v>0</v>
      </c>
      <c r="L549" s="32"/>
      <c r="M549" s="32"/>
      <c r="N549" s="21"/>
      <c r="O549" s="21"/>
      <c r="P549" s="21"/>
    </row>
    <row r="550" spans="3:16" hidden="1">
      <c r="C550" s="99"/>
      <c r="D550" s="132"/>
      <c r="E550" s="118"/>
      <c r="F550" s="118"/>
      <c r="G550" s="118"/>
      <c r="H550" s="85" t="s">
        <v>35</v>
      </c>
      <c r="I550" s="31">
        <v>0</v>
      </c>
      <c r="J550" s="32">
        <v>0</v>
      </c>
      <c r="K550" s="32">
        <v>0</v>
      </c>
      <c r="L550" s="32"/>
      <c r="M550" s="32"/>
      <c r="N550" s="21"/>
      <c r="O550" s="21"/>
      <c r="P550" s="21"/>
    </row>
    <row r="551" spans="3:16" s="6" customFormat="1">
      <c r="C551" s="97" t="s">
        <v>264</v>
      </c>
      <c r="D551" s="178" t="s">
        <v>265</v>
      </c>
      <c r="E551" s="129" t="s">
        <v>266</v>
      </c>
      <c r="F551" s="129">
        <v>2021</v>
      </c>
      <c r="G551" s="129">
        <v>2023</v>
      </c>
      <c r="H551" s="85" t="s">
        <v>19</v>
      </c>
      <c r="I551" s="22">
        <f>I552+I553+I554+I555</f>
        <v>800</v>
      </c>
      <c r="J551" s="4">
        <f t="shared" ref="J551:M551" si="165">J552+J553+J554+J555</f>
        <v>800</v>
      </c>
      <c r="K551" s="4">
        <f t="shared" si="165"/>
        <v>720</v>
      </c>
      <c r="L551" s="32">
        <f t="shared" si="165"/>
        <v>0</v>
      </c>
      <c r="M551" s="32">
        <f t="shared" si="165"/>
        <v>0</v>
      </c>
      <c r="N551" s="21">
        <f t="shared" si="148"/>
        <v>0</v>
      </c>
      <c r="O551" s="21">
        <f t="shared" si="149"/>
        <v>0</v>
      </c>
      <c r="P551" s="21">
        <f t="shared" si="150"/>
        <v>0</v>
      </c>
    </row>
    <row r="552" spans="3:16" s="6" customFormat="1">
      <c r="C552" s="98"/>
      <c r="D552" s="178"/>
      <c r="E552" s="129"/>
      <c r="F552" s="129"/>
      <c r="G552" s="129"/>
      <c r="H552" s="85" t="s">
        <v>20</v>
      </c>
      <c r="I552" s="31">
        <f>I557+I562+I567+I572+I576</f>
        <v>800</v>
      </c>
      <c r="J552" s="32">
        <f t="shared" ref="J552:M552" si="166">J557+J562+J567+J572+J576</f>
        <v>800</v>
      </c>
      <c r="K552" s="32">
        <f t="shared" si="166"/>
        <v>720</v>
      </c>
      <c r="L552" s="32">
        <f t="shared" si="166"/>
        <v>0</v>
      </c>
      <c r="M552" s="32">
        <f t="shared" si="166"/>
        <v>0</v>
      </c>
      <c r="N552" s="21">
        <f t="shared" si="148"/>
        <v>0</v>
      </c>
      <c r="O552" s="21">
        <f t="shared" si="149"/>
        <v>0</v>
      </c>
      <c r="P552" s="21">
        <f t="shared" si="150"/>
        <v>0</v>
      </c>
    </row>
    <row r="553" spans="3:16" s="6" customFormat="1">
      <c r="C553" s="98"/>
      <c r="D553" s="178"/>
      <c r="E553" s="129"/>
      <c r="F553" s="129"/>
      <c r="G553" s="129"/>
      <c r="H553" s="85" t="s">
        <v>21</v>
      </c>
      <c r="I553" s="31">
        <v>0</v>
      </c>
      <c r="J553" s="32">
        <v>0</v>
      </c>
      <c r="K553" s="32">
        <v>0</v>
      </c>
      <c r="L553" s="32">
        <v>0</v>
      </c>
      <c r="M553" s="32">
        <v>0</v>
      </c>
      <c r="N553" s="21"/>
      <c r="O553" s="21"/>
      <c r="P553" s="21"/>
    </row>
    <row r="554" spans="3:16" s="6" customFormat="1">
      <c r="C554" s="98"/>
      <c r="D554" s="178"/>
      <c r="E554" s="129"/>
      <c r="F554" s="129"/>
      <c r="G554" s="129"/>
      <c r="H554" s="85" t="s">
        <v>31</v>
      </c>
      <c r="I554" s="31">
        <v>0</v>
      </c>
      <c r="J554" s="32">
        <v>0</v>
      </c>
      <c r="K554" s="32">
        <v>0</v>
      </c>
      <c r="L554" s="32">
        <v>0</v>
      </c>
      <c r="M554" s="32">
        <v>0</v>
      </c>
      <c r="N554" s="21"/>
      <c r="O554" s="21"/>
      <c r="P554" s="21"/>
    </row>
    <row r="555" spans="3:16" s="6" customFormat="1">
      <c r="C555" s="99"/>
      <c r="D555" s="178"/>
      <c r="E555" s="129"/>
      <c r="F555" s="129"/>
      <c r="G555" s="129"/>
      <c r="H555" s="85" t="s">
        <v>35</v>
      </c>
      <c r="I555" s="31">
        <v>0</v>
      </c>
      <c r="J555" s="32">
        <v>0</v>
      </c>
      <c r="K555" s="32">
        <v>0</v>
      </c>
      <c r="L555" s="32">
        <v>0</v>
      </c>
      <c r="M555" s="32">
        <v>0</v>
      </c>
      <c r="N555" s="21"/>
      <c r="O555" s="21"/>
      <c r="P555" s="21"/>
    </row>
    <row r="556" spans="3:16">
      <c r="C556" s="97" t="s">
        <v>267</v>
      </c>
      <c r="D556" s="151" t="s">
        <v>268</v>
      </c>
      <c r="E556" s="129" t="s">
        <v>203</v>
      </c>
      <c r="F556" s="129">
        <v>2021</v>
      </c>
      <c r="G556" s="129">
        <v>2023</v>
      </c>
      <c r="H556" s="85" t="s">
        <v>19</v>
      </c>
      <c r="I556" s="22">
        <f>I557+I558+I559+I560</f>
        <v>100</v>
      </c>
      <c r="J556" s="4">
        <f t="shared" ref="J556:K556" si="167">J557+J558+J559+J560</f>
        <v>100</v>
      </c>
      <c r="K556" s="4">
        <f t="shared" si="167"/>
        <v>100</v>
      </c>
      <c r="L556" s="32">
        <f>L557+L558+L559+L560</f>
        <v>0</v>
      </c>
      <c r="M556" s="32">
        <f t="shared" ref="M556" si="168">M557+M558+M559+M560</f>
        <v>0</v>
      </c>
      <c r="N556" s="21">
        <f t="shared" ref="N556:N619" si="169">M556/I556*100</f>
        <v>0</v>
      </c>
      <c r="O556" s="21">
        <f t="shared" ref="O556:O619" si="170">M556/J556*100</f>
        <v>0</v>
      </c>
      <c r="P556" s="21">
        <f t="shared" ref="P556:P619" si="171">L556/K556*100</f>
        <v>0</v>
      </c>
    </row>
    <row r="557" spans="3:16">
      <c r="C557" s="98"/>
      <c r="D557" s="151"/>
      <c r="E557" s="129"/>
      <c r="F557" s="129"/>
      <c r="G557" s="129"/>
      <c r="H557" s="85" t="s">
        <v>20</v>
      </c>
      <c r="I557" s="31">
        <v>100</v>
      </c>
      <c r="J557" s="32">
        <v>100</v>
      </c>
      <c r="K557" s="32">
        <v>100</v>
      </c>
      <c r="L557" s="32"/>
      <c r="M557" s="32"/>
      <c r="N557" s="21">
        <f t="shared" si="169"/>
        <v>0</v>
      </c>
      <c r="O557" s="21">
        <f t="shared" si="170"/>
        <v>0</v>
      </c>
      <c r="P557" s="21">
        <f t="shared" si="171"/>
        <v>0</v>
      </c>
    </row>
    <row r="558" spans="3:16">
      <c r="C558" s="98"/>
      <c r="D558" s="151"/>
      <c r="E558" s="129"/>
      <c r="F558" s="129"/>
      <c r="G558" s="129"/>
      <c r="H558" s="85" t="s">
        <v>21</v>
      </c>
      <c r="I558" s="31">
        <v>0</v>
      </c>
      <c r="J558" s="32">
        <v>0</v>
      </c>
      <c r="K558" s="32">
        <v>0</v>
      </c>
      <c r="L558" s="32">
        <v>0</v>
      </c>
      <c r="M558" s="32">
        <v>0</v>
      </c>
      <c r="N558" s="21"/>
      <c r="O558" s="21"/>
      <c r="P558" s="21"/>
    </row>
    <row r="559" spans="3:16">
      <c r="C559" s="98"/>
      <c r="D559" s="151"/>
      <c r="E559" s="129"/>
      <c r="F559" s="129"/>
      <c r="G559" s="129"/>
      <c r="H559" s="85" t="s">
        <v>31</v>
      </c>
      <c r="I559" s="31">
        <v>0</v>
      </c>
      <c r="J559" s="32">
        <v>0</v>
      </c>
      <c r="K559" s="32">
        <v>0</v>
      </c>
      <c r="L559" s="32">
        <v>0</v>
      </c>
      <c r="M559" s="32">
        <v>0</v>
      </c>
      <c r="N559" s="21"/>
      <c r="O559" s="21"/>
      <c r="P559" s="21"/>
    </row>
    <row r="560" spans="3:16">
      <c r="C560" s="99"/>
      <c r="D560" s="151"/>
      <c r="E560" s="129"/>
      <c r="F560" s="129"/>
      <c r="G560" s="129"/>
      <c r="H560" s="85" t="s">
        <v>35</v>
      </c>
      <c r="I560" s="31">
        <v>0</v>
      </c>
      <c r="J560" s="32">
        <v>0</v>
      </c>
      <c r="K560" s="32">
        <v>0</v>
      </c>
      <c r="L560" s="32">
        <v>0</v>
      </c>
      <c r="M560" s="32">
        <v>0</v>
      </c>
      <c r="N560" s="21"/>
      <c r="O560" s="21"/>
      <c r="P560" s="21"/>
    </row>
    <row r="561" spans="3:16">
      <c r="C561" s="97" t="s">
        <v>269</v>
      </c>
      <c r="D561" s="151" t="s">
        <v>270</v>
      </c>
      <c r="E561" s="129" t="s">
        <v>206</v>
      </c>
      <c r="F561" s="129">
        <v>2021</v>
      </c>
      <c r="G561" s="129">
        <v>2021</v>
      </c>
      <c r="H561" s="85" t="s">
        <v>19</v>
      </c>
      <c r="I561" s="22">
        <f>I562+I563+I564+I565</f>
        <v>500</v>
      </c>
      <c r="J561" s="4">
        <f t="shared" ref="J561:K561" si="172">J562+J563+J564+J565</f>
        <v>500</v>
      </c>
      <c r="K561" s="4">
        <f t="shared" si="172"/>
        <v>420</v>
      </c>
      <c r="L561" s="32">
        <f t="shared" ref="L561:M561" si="173">L562</f>
        <v>0</v>
      </c>
      <c r="M561" s="32">
        <f t="shared" si="173"/>
        <v>0</v>
      </c>
      <c r="N561" s="21">
        <f t="shared" si="169"/>
        <v>0</v>
      </c>
      <c r="O561" s="21">
        <f t="shared" si="170"/>
        <v>0</v>
      </c>
      <c r="P561" s="21">
        <f t="shared" si="171"/>
        <v>0</v>
      </c>
    </row>
    <row r="562" spans="3:16">
      <c r="C562" s="98"/>
      <c r="D562" s="151"/>
      <c r="E562" s="129"/>
      <c r="F562" s="129"/>
      <c r="G562" s="129"/>
      <c r="H562" s="85" t="s">
        <v>64</v>
      </c>
      <c r="I562" s="31">
        <v>500</v>
      </c>
      <c r="J562" s="32">
        <v>500</v>
      </c>
      <c r="K562" s="32">
        <v>420</v>
      </c>
      <c r="L562" s="32"/>
      <c r="M562" s="32"/>
      <c r="N562" s="21">
        <f t="shared" si="169"/>
        <v>0</v>
      </c>
      <c r="O562" s="21">
        <f t="shared" si="170"/>
        <v>0</v>
      </c>
      <c r="P562" s="21">
        <f t="shared" si="171"/>
        <v>0</v>
      </c>
    </row>
    <row r="563" spans="3:16">
      <c r="C563" s="98"/>
      <c r="D563" s="151"/>
      <c r="E563" s="129"/>
      <c r="F563" s="129"/>
      <c r="G563" s="129"/>
      <c r="H563" s="85" t="s">
        <v>21</v>
      </c>
      <c r="I563" s="31">
        <v>0</v>
      </c>
      <c r="J563" s="32">
        <v>0</v>
      </c>
      <c r="K563" s="32">
        <v>0</v>
      </c>
      <c r="L563" s="32"/>
      <c r="M563" s="32"/>
      <c r="N563" s="21"/>
      <c r="O563" s="21"/>
      <c r="P563" s="21"/>
    </row>
    <row r="564" spans="3:16">
      <c r="C564" s="98"/>
      <c r="D564" s="151"/>
      <c r="E564" s="129"/>
      <c r="F564" s="129"/>
      <c r="G564" s="129"/>
      <c r="H564" s="85" t="s">
        <v>22</v>
      </c>
      <c r="I564" s="31">
        <v>0</v>
      </c>
      <c r="J564" s="32">
        <v>0</v>
      </c>
      <c r="K564" s="32">
        <v>0</v>
      </c>
      <c r="L564" s="32"/>
      <c r="M564" s="32"/>
      <c r="N564" s="21"/>
      <c r="O564" s="21"/>
      <c r="P564" s="21"/>
    </row>
    <row r="565" spans="3:16">
      <c r="C565" s="99"/>
      <c r="D565" s="151"/>
      <c r="E565" s="129"/>
      <c r="F565" s="129"/>
      <c r="G565" s="129"/>
      <c r="H565" s="85" t="s">
        <v>35</v>
      </c>
      <c r="I565" s="31">
        <v>0</v>
      </c>
      <c r="J565" s="32">
        <v>0</v>
      </c>
      <c r="K565" s="32">
        <v>0</v>
      </c>
      <c r="L565" s="32"/>
      <c r="M565" s="32"/>
      <c r="N565" s="21"/>
      <c r="O565" s="21"/>
      <c r="P565" s="21"/>
    </row>
    <row r="566" spans="3:16" hidden="1">
      <c r="C566" s="97" t="s">
        <v>271</v>
      </c>
      <c r="D566" s="177" t="s">
        <v>272</v>
      </c>
      <c r="E566" s="129" t="s">
        <v>215</v>
      </c>
      <c r="F566" s="129">
        <v>2022</v>
      </c>
      <c r="G566" s="129">
        <v>2023</v>
      </c>
      <c r="H566" s="85" t="s">
        <v>19</v>
      </c>
      <c r="I566" s="22">
        <f>I567+I568+I569+I570</f>
        <v>0</v>
      </c>
      <c r="J566" s="4">
        <f t="shared" ref="J566:K566" si="174">J567+J568+J569+J570</f>
        <v>0</v>
      </c>
      <c r="K566" s="4">
        <f t="shared" si="174"/>
        <v>0</v>
      </c>
      <c r="L566" s="32">
        <v>0</v>
      </c>
      <c r="M566" s="32">
        <v>0</v>
      </c>
      <c r="N566" s="21"/>
      <c r="O566" s="21"/>
      <c r="P566" s="21"/>
    </row>
    <row r="567" spans="3:16" hidden="1">
      <c r="C567" s="98"/>
      <c r="D567" s="177"/>
      <c r="E567" s="129"/>
      <c r="F567" s="129"/>
      <c r="G567" s="129"/>
      <c r="H567" s="85" t="s">
        <v>64</v>
      </c>
      <c r="I567" s="31">
        <v>0</v>
      </c>
      <c r="J567" s="32">
        <v>0</v>
      </c>
      <c r="K567" s="32">
        <v>0</v>
      </c>
      <c r="L567" s="32"/>
      <c r="M567" s="32"/>
      <c r="N567" s="21"/>
      <c r="O567" s="21"/>
      <c r="P567" s="21"/>
    </row>
    <row r="568" spans="3:16" hidden="1">
      <c r="C568" s="98"/>
      <c r="D568" s="177"/>
      <c r="E568" s="129"/>
      <c r="F568" s="129"/>
      <c r="G568" s="129"/>
      <c r="H568" s="85" t="s">
        <v>21</v>
      </c>
      <c r="I568" s="31">
        <v>0</v>
      </c>
      <c r="J568" s="32">
        <v>0</v>
      </c>
      <c r="K568" s="32">
        <v>0</v>
      </c>
      <c r="L568" s="32"/>
      <c r="M568" s="32"/>
      <c r="N568" s="21"/>
      <c r="O568" s="21"/>
      <c r="P568" s="21"/>
    </row>
    <row r="569" spans="3:16" hidden="1">
      <c r="C569" s="98"/>
      <c r="D569" s="177"/>
      <c r="E569" s="129"/>
      <c r="F569" s="129"/>
      <c r="G569" s="129"/>
      <c r="H569" s="85" t="s">
        <v>22</v>
      </c>
      <c r="I569" s="31">
        <v>0</v>
      </c>
      <c r="J569" s="32">
        <v>0</v>
      </c>
      <c r="K569" s="32">
        <v>0</v>
      </c>
      <c r="L569" s="32"/>
      <c r="M569" s="32"/>
      <c r="N569" s="21"/>
      <c r="O569" s="21"/>
      <c r="P569" s="21"/>
    </row>
    <row r="570" spans="3:16" hidden="1">
      <c r="C570" s="99"/>
      <c r="D570" s="177"/>
      <c r="E570" s="129"/>
      <c r="F570" s="129"/>
      <c r="G570" s="129"/>
      <c r="H570" s="85" t="s">
        <v>35</v>
      </c>
      <c r="I570" s="31">
        <v>0</v>
      </c>
      <c r="J570" s="32">
        <v>0</v>
      </c>
      <c r="K570" s="32">
        <v>0</v>
      </c>
      <c r="L570" s="32"/>
      <c r="M570" s="32"/>
      <c r="N570" s="21"/>
      <c r="O570" s="21"/>
      <c r="P570" s="21"/>
    </row>
    <row r="571" spans="3:16" s="6" customFormat="1" hidden="1">
      <c r="C571" s="97" t="s">
        <v>273</v>
      </c>
      <c r="D571" s="177" t="s">
        <v>274</v>
      </c>
      <c r="E571" s="129" t="s">
        <v>215</v>
      </c>
      <c r="F571" s="129">
        <v>2022</v>
      </c>
      <c r="G571" s="129">
        <v>2023</v>
      </c>
      <c r="H571" s="85" t="s">
        <v>19</v>
      </c>
      <c r="I571" s="22">
        <f>I572+I573+I574+I575</f>
        <v>0</v>
      </c>
      <c r="J571" s="4">
        <f t="shared" ref="J571:K571" si="175">J572+J573+J574+J575</f>
        <v>0</v>
      </c>
      <c r="K571" s="4">
        <f t="shared" si="175"/>
        <v>0</v>
      </c>
      <c r="L571" s="32">
        <v>0</v>
      </c>
      <c r="M571" s="32">
        <v>0</v>
      </c>
      <c r="N571" s="21"/>
      <c r="O571" s="21"/>
      <c r="P571" s="21"/>
    </row>
    <row r="572" spans="3:16" s="6" customFormat="1" hidden="1">
      <c r="C572" s="98"/>
      <c r="D572" s="177"/>
      <c r="E572" s="129"/>
      <c r="F572" s="129"/>
      <c r="G572" s="129"/>
      <c r="H572" s="85" t="s">
        <v>20</v>
      </c>
      <c r="I572" s="31">
        <v>0</v>
      </c>
      <c r="J572" s="32">
        <v>0</v>
      </c>
      <c r="K572" s="32">
        <v>0</v>
      </c>
      <c r="L572" s="32"/>
      <c r="M572" s="32"/>
      <c r="N572" s="21"/>
      <c r="O572" s="21"/>
      <c r="P572" s="21"/>
    </row>
    <row r="573" spans="3:16" s="6" customFormat="1" hidden="1">
      <c r="C573" s="98"/>
      <c r="D573" s="177"/>
      <c r="E573" s="129"/>
      <c r="F573" s="129"/>
      <c r="G573" s="129"/>
      <c r="H573" s="85" t="s">
        <v>21</v>
      </c>
      <c r="I573" s="31">
        <v>0</v>
      </c>
      <c r="J573" s="32">
        <v>0</v>
      </c>
      <c r="K573" s="32">
        <v>0</v>
      </c>
      <c r="L573" s="32"/>
      <c r="M573" s="32"/>
      <c r="N573" s="21"/>
      <c r="O573" s="21"/>
      <c r="P573" s="21"/>
    </row>
    <row r="574" spans="3:16" s="6" customFormat="1" hidden="1">
      <c r="C574" s="98"/>
      <c r="D574" s="177"/>
      <c r="E574" s="129"/>
      <c r="F574" s="129"/>
      <c r="G574" s="129"/>
      <c r="H574" s="85" t="s">
        <v>31</v>
      </c>
      <c r="I574" s="31">
        <v>0</v>
      </c>
      <c r="J574" s="32">
        <v>0</v>
      </c>
      <c r="K574" s="32">
        <v>0</v>
      </c>
      <c r="L574" s="32"/>
      <c r="M574" s="32"/>
      <c r="N574" s="21"/>
      <c r="O574" s="21"/>
      <c r="P574" s="21"/>
    </row>
    <row r="575" spans="3:16" s="6" customFormat="1" hidden="1">
      <c r="C575" s="99"/>
      <c r="D575" s="177"/>
      <c r="E575" s="129"/>
      <c r="F575" s="129"/>
      <c r="G575" s="129"/>
      <c r="H575" s="85" t="s">
        <v>35</v>
      </c>
      <c r="I575" s="31">
        <v>0</v>
      </c>
      <c r="J575" s="32">
        <v>0</v>
      </c>
      <c r="K575" s="32">
        <v>0</v>
      </c>
      <c r="L575" s="32"/>
      <c r="M575" s="32"/>
      <c r="N575" s="21"/>
      <c r="O575" s="21"/>
      <c r="P575" s="21"/>
    </row>
    <row r="576" spans="3:16">
      <c r="C576" s="97" t="s">
        <v>275</v>
      </c>
      <c r="D576" s="178" t="s">
        <v>276</v>
      </c>
      <c r="E576" s="157" t="s">
        <v>277</v>
      </c>
      <c r="F576" s="129">
        <v>2021</v>
      </c>
      <c r="G576" s="129">
        <v>2023</v>
      </c>
      <c r="H576" s="85" t="s">
        <v>19</v>
      </c>
      <c r="I576" s="22">
        <f>I577+I578+I579+I580</f>
        <v>200</v>
      </c>
      <c r="J576" s="4">
        <f t="shared" ref="J576:K576" si="176">J577+J578+J579+J580</f>
        <v>200</v>
      </c>
      <c r="K576" s="4">
        <f t="shared" si="176"/>
        <v>200</v>
      </c>
      <c r="L576" s="32">
        <f t="shared" ref="L576:M576" si="177">L577</f>
        <v>0</v>
      </c>
      <c r="M576" s="32">
        <f t="shared" si="177"/>
        <v>0</v>
      </c>
      <c r="N576" s="21">
        <f t="shared" si="169"/>
        <v>0</v>
      </c>
      <c r="O576" s="21">
        <f t="shared" si="170"/>
        <v>0</v>
      </c>
      <c r="P576" s="21">
        <f t="shared" si="171"/>
        <v>0</v>
      </c>
    </row>
    <row r="577" spans="3:16">
      <c r="C577" s="98"/>
      <c r="D577" s="178"/>
      <c r="E577" s="157"/>
      <c r="F577" s="129"/>
      <c r="G577" s="129"/>
      <c r="H577" s="85" t="s">
        <v>64</v>
      </c>
      <c r="I577" s="31">
        <v>200</v>
      </c>
      <c r="J577" s="32">
        <v>200</v>
      </c>
      <c r="K577" s="32">
        <v>200</v>
      </c>
      <c r="L577" s="32"/>
      <c r="M577" s="32"/>
      <c r="N577" s="21">
        <f t="shared" si="169"/>
        <v>0</v>
      </c>
      <c r="O577" s="21">
        <f t="shared" si="170"/>
        <v>0</v>
      </c>
      <c r="P577" s="21">
        <f t="shared" si="171"/>
        <v>0</v>
      </c>
    </row>
    <row r="578" spans="3:16">
      <c r="C578" s="98"/>
      <c r="D578" s="178"/>
      <c r="E578" s="157"/>
      <c r="F578" s="129"/>
      <c r="G578" s="129"/>
      <c r="H578" s="85" t="s">
        <v>21</v>
      </c>
      <c r="I578" s="31">
        <v>0</v>
      </c>
      <c r="J578" s="32">
        <v>0</v>
      </c>
      <c r="K578" s="32">
        <v>0</v>
      </c>
      <c r="L578" s="32"/>
      <c r="M578" s="32"/>
      <c r="N578" s="21"/>
      <c r="O578" s="21"/>
      <c r="P578" s="21"/>
    </row>
    <row r="579" spans="3:16">
      <c r="C579" s="98"/>
      <c r="D579" s="178"/>
      <c r="E579" s="157"/>
      <c r="F579" s="129"/>
      <c r="G579" s="129"/>
      <c r="H579" s="85" t="s">
        <v>22</v>
      </c>
      <c r="I579" s="31">
        <v>0</v>
      </c>
      <c r="J579" s="32">
        <v>0</v>
      </c>
      <c r="K579" s="32">
        <v>0</v>
      </c>
      <c r="L579" s="32"/>
      <c r="M579" s="32"/>
      <c r="N579" s="21"/>
      <c r="O579" s="21"/>
      <c r="P579" s="21"/>
    </row>
    <row r="580" spans="3:16">
      <c r="C580" s="99"/>
      <c r="D580" s="178"/>
      <c r="E580" s="157"/>
      <c r="F580" s="129"/>
      <c r="G580" s="129"/>
      <c r="H580" s="85" t="s">
        <v>35</v>
      </c>
      <c r="I580" s="31">
        <v>0</v>
      </c>
      <c r="J580" s="32">
        <v>0</v>
      </c>
      <c r="K580" s="32">
        <v>0</v>
      </c>
      <c r="L580" s="32"/>
      <c r="M580" s="32"/>
      <c r="N580" s="21"/>
      <c r="O580" s="21"/>
      <c r="P580" s="21"/>
    </row>
    <row r="581" spans="3:16" s="6" customFormat="1">
      <c r="C581" s="97" t="s">
        <v>278</v>
      </c>
      <c r="D581" s="163" t="s">
        <v>279</v>
      </c>
      <c r="E581" s="116" t="s">
        <v>266</v>
      </c>
      <c r="F581" s="116">
        <v>2021</v>
      </c>
      <c r="G581" s="116">
        <v>2023</v>
      </c>
      <c r="H581" s="85" t="s">
        <v>19</v>
      </c>
      <c r="I581" s="22">
        <f>I582+I584+I586+I587</f>
        <v>20116.900000000001</v>
      </c>
      <c r="J581" s="4">
        <f t="shared" ref="J581:M581" si="178">J582+J584+J586+J587</f>
        <v>20116.900000000001</v>
      </c>
      <c r="K581" s="4">
        <f t="shared" si="178"/>
        <v>20116.900000000001</v>
      </c>
      <c r="L581" s="4">
        <f t="shared" si="178"/>
        <v>20116.900000000001</v>
      </c>
      <c r="M581" s="4">
        <f t="shared" si="178"/>
        <v>20116.900000000001</v>
      </c>
      <c r="N581" s="21">
        <f t="shared" si="169"/>
        <v>100</v>
      </c>
      <c r="O581" s="21">
        <f t="shared" si="170"/>
        <v>100</v>
      </c>
      <c r="P581" s="21">
        <f t="shared" si="171"/>
        <v>100</v>
      </c>
    </row>
    <row r="582" spans="3:16" s="6" customFormat="1">
      <c r="C582" s="98"/>
      <c r="D582" s="164"/>
      <c r="E582" s="117"/>
      <c r="F582" s="117"/>
      <c r="G582" s="117"/>
      <c r="H582" s="85" t="s">
        <v>64</v>
      </c>
      <c r="I582" s="31">
        <f>I589+I596+I603</f>
        <v>2212.9</v>
      </c>
      <c r="J582" s="32">
        <f>J589+J596+J603</f>
        <v>2212.9</v>
      </c>
      <c r="K582" s="32">
        <f>K589+K596+K603</f>
        <v>2212.9</v>
      </c>
      <c r="L582" s="32">
        <f>L589+L596+L603</f>
        <v>2212.9</v>
      </c>
      <c r="M582" s="32">
        <f>M589+M596+M603</f>
        <v>2212.9</v>
      </c>
      <c r="N582" s="21">
        <f t="shared" si="169"/>
        <v>100</v>
      </c>
      <c r="O582" s="21">
        <f t="shared" si="170"/>
        <v>100</v>
      </c>
      <c r="P582" s="21">
        <f t="shared" si="171"/>
        <v>100</v>
      </c>
    </row>
    <row r="583" spans="3:16" s="6" customFormat="1" ht="30">
      <c r="C583" s="98"/>
      <c r="D583" s="164"/>
      <c r="E583" s="117"/>
      <c r="F583" s="117"/>
      <c r="G583" s="117"/>
      <c r="H583" s="86" t="s">
        <v>999</v>
      </c>
      <c r="I583" s="31">
        <f>I590+I597+I604</f>
        <v>2212.9</v>
      </c>
      <c r="J583" s="31">
        <f t="shared" ref="J583:M583" si="179">J590+J597+J604</f>
        <v>2212.9</v>
      </c>
      <c r="K583" s="31">
        <f t="shared" si="179"/>
        <v>2212.9</v>
      </c>
      <c r="L583" s="31">
        <f t="shared" si="179"/>
        <v>2212.9</v>
      </c>
      <c r="M583" s="31">
        <f t="shared" si="179"/>
        <v>2212.9</v>
      </c>
      <c r="N583" s="21">
        <f t="shared" ref="N583:N585" si="180">M583/I583*100</f>
        <v>100</v>
      </c>
      <c r="O583" s="21">
        <f t="shared" ref="O583:O585" si="181">M583/J583*100</f>
        <v>100</v>
      </c>
      <c r="P583" s="21">
        <f t="shared" ref="P583:P585" si="182">L583/K583*100</f>
        <v>100</v>
      </c>
    </row>
    <row r="584" spans="3:16" s="6" customFormat="1">
      <c r="C584" s="98"/>
      <c r="D584" s="164"/>
      <c r="E584" s="117"/>
      <c r="F584" s="117"/>
      <c r="G584" s="117"/>
      <c r="H584" s="85" t="s">
        <v>21</v>
      </c>
      <c r="I584" s="31">
        <f>I591+I598+I605</f>
        <v>17904</v>
      </c>
      <c r="J584" s="32">
        <f>J591+J598+J605</f>
        <v>17904</v>
      </c>
      <c r="K584" s="32">
        <f>K591+K598+K605</f>
        <v>17904</v>
      </c>
      <c r="L584" s="32">
        <f>L591+L598+L605</f>
        <v>17904</v>
      </c>
      <c r="M584" s="32">
        <f>M591+M598+M605</f>
        <v>17904</v>
      </c>
      <c r="N584" s="21">
        <f t="shared" si="180"/>
        <v>100</v>
      </c>
      <c r="O584" s="21">
        <f t="shared" si="181"/>
        <v>100</v>
      </c>
      <c r="P584" s="21">
        <f t="shared" si="182"/>
        <v>100</v>
      </c>
    </row>
    <row r="585" spans="3:16" s="6" customFormat="1" ht="30">
      <c r="C585" s="98"/>
      <c r="D585" s="164"/>
      <c r="E585" s="117"/>
      <c r="F585" s="117"/>
      <c r="G585" s="117"/>
      <c r="H585" s="86" t="s">
        <v>1000</v>
      </c>
      <c r="I585" s="31">
        <f>I592+I599+I606</f>
        <v>17904</v>
      </c>
      <c r="J585" s="31">
        <f t="shared" ref="J585:M585" si="183">J592+J599+J606</f>
        <v>17904</v>
      </c>
      <c r="K585" s="31">
        <f t="shared" si="183"/>
        <v>17904</v>
      </c>
      <c r="L585" s="31">
        <f t="shared" si="183"/>
        <v>17904</v>
      </c>
      <c r="M585" s="31">
        <f t="shared" si="183"/>
        <v>17904</v>
      </c>
      <c r="N585" s="21">
        <f t="shared" si="180"/>
        <v>100</v>
      </c>
      <c r="O585" s="21">
        <f t="shared" si="181"/>
        <v>100</v>
      </c>
      <c r="P585" s="21">
        <f t="shared" si="182"/>
        <v>100</v>
      </c>
    </row>
    <row r="586" spans="3:16">
      <c r="C586" s="98"/>
      <c r="D586" s="164"/>
      <c r="E586" s="117"/>
      <c r="F586" s="117"/>
      <c r="G586" s="117"/>
      <c r="H586" s="85" t="s">
        <v>284</v>
      </c>
      <c r="I586" s="31">
        <v>0</v>
      </c>
      <c r="J586" s="32">
        <v>0</v>
      </c>
      <c r="K586" s="32">
        <v>0</v>
      </c>
      <c r="L586" s="32">
        <v>0</v>
      </c>
      <c r="M586" s="32">
        <v>0</v>
      </c>
      <c r="N586" s="21"/>
      <c r="O586" s="21"/>
      <c r="P586" s="21"/>
    </row>
    <row r="587" spans="3:16">
      <c r="C587" s="99"/>
      <c r="D587" s="165"/>
      <c r="E587" s="118"/>
      <c r="F587" s="118"/>
      <c r="G587" s="118"/>
      <c r="H587" s="85" t="s">
        <v>35</v>
      </c>
      <c r="I587" s="31">
        <v>0</v>
      </c>
      <c r="J587" s="32">
        <v>0</v>
      </c>
      <c r="K587" s="32">
        <v>0</v>
      </c>
      <c r="L587" s="32">
        <v>0</v>
      </c>
      <c r="M587" s="32">
        <v>0</v>
      </c>
      <c r="N587" s="21"/>
      <c r="O587" s="21"/>
      <c r="P587" s="21"/>
    </row>
    <row r="588" spans="3:16" s="6" customFormat="1">
      <c r="C588" s="97" t="s">
        <v>281</v>
      </c>
      <c r="D588" s="163" t="s">
        <v>282</v>
      </c>
      <c r="E588" s="116" t="s">
        <v>283</v>
      </c>
      <c r="F588" s="116">
        <v>2021</v>
      </c>
      <c r="G588" s="116">
        <v>2021</v>
      </c>
      <c r="H588" s="85" t="s">
        <v>19</v>
      </c>
      <c r="I588" s="22">
        <f>I589+I591+I593+I594</f>
        <v>5029.3</v>
      </c>
      <c r="J588" s="4">
        <f t="shared" ref="J588:K588" si="184">J589+J591+J593+J594</f>
        <v>5029.3</v>
      </c>
      <c r="K588" s="4">
        <f t="shared" si="184"/>
        <v>5029.3</v>
      </c>
      <c r="L588" s="32">
        <f t="shared" ref="L588:M588" si="185">L589+L591</f>
        <v>5029.3</v>
      </c>
      <c r="M588" s="32">
        <f t="shared" si="185"/>
        <v>5029.3</v>
      </c>
      <c r="N588" s="21">
        <f t="shared" si="169"/>
        <v>100</v>
      </c>
      <c r="O588" s="21">
        <f t="shared" si="170"/>
        <v>100</v>
      </c>
      <c r="P588" s="21">
        <f t="shared" si="171"/>
        <v>100</v>
      </c>
    </row>
    <row r="589" spans="3:16" s="6" customFormat="1">
      <c r="C589" s="98"/>
      <c r="D589" s="164"/>
      <c r="E589" s="117"/>
      <c r="F589" s="117"/>
      <c r="G589" s="117"/>
      <c r="H589" s="85" t="s">
        <v>64</v>
      </c>
      <c r="I589" s="31">
        <v>553.29999999999995</v>
      </c>
      <c r="J589" s="32">
        <v>553.29999999999995</v>
      </c>
      <c r="K589" s="32">
        <v>553.29999999999995</v>
      </c>
      <c r="L589" s="4">
        <v>553.29999999999995</v>
      </c>
      <c r="M589" s="4">
        <v>553.29999999999995</v>
      </c>
      <c r="N589" s="21">
        <f t="shared" si="169"/>
        <v>100</v>
      </c>
      <c r="O589" s="21">
        <f t="shared" si="170"/>
        <v>100</v>
      </c>
      <c r="P589" s="21">
        <f t="shared" si="171"/>
        <v>100</v>
      </c>
    </row>
    <row r="590" spans="3:16" s="6" customFormat="1" ht="30">
      <c r="C590" s="98"/>
      <c r="D590" s="164"/>
      <c r="E590" s="117"/>
      <c r="F590" s="117"/>
      <c r="G590" s="117"/>
      <c r="H590" s="86" t="s">
        <v>999</v>
      </c>
      <c r="I590" s="31">
        <f>I589</f>
        <v>553.29999999999995</v>
      </c>
      <c r="J590" s="31">
        <f t="shared" ref="J590:M590" si="186">J589</f>
        <v>553.29999999999995</v>
      </c>
      <c r="K590" s="31">
        <f t="shared" si="186"/>
        <v>553.29999999999995</v>
      </c>
      <c r="L590" s="31">
        <f t="shared" si="186"/>
        <v>553.29999999999995</v>
      </c>
      <c r="M590" s="31">
        <f t="shared" si="186"/>
        <v>553.29999999999995</v>
      </c>
      <c r="N590" s="21">
        <f t="shared" ref="N590:N592" si="187">M590/I590*100</f>
        <v>100</v>
      </c>
      <c r="O590" s="21">
        <f t="shared" ref="O590:O592" si="188">M590/J590*100</f>
        <v>100</v>
      </c>
      <c r="P590" s="21">
        <f t="shared" ref="P590:P592" si="189">L590/K590*100</f>
        <v>100</v>
      </c>
    </row>
    <row r="591" spans="3:16" s="6" customFormat="1">
      <c r="C591" s="98"/>
      <c r="D591" s="164"/>
      <c r="E591" s="117"/>
      <c r="F591" s="117"/>
      <c r="G591" s="117"/>
      <c r="H591" s="85" t="s">
        <v>21</v>
      </c>
      <c r="I591" s="31">
        <v>4476</v>
      </c>
      <c r="J591" s="32">
        <v>4476</v>
      </c>
      <c r="K591" s="32">
        <v>4476</v>
      </c>
      <c r="L591" s="32">
        <f>J591</f>
        <v>4476</v>
      </c>
      <c r="M591" s="32">
        <f>L591</f>
        <v>4476</v>
      </c>
      <c r="N591" s="21">
        <f t="shared" si="187"/>
        <v>100</v>
      </c>
      <c r="O591" s="21">
        <f t="shared" si="188"/>
        <v>100</v>
      </c>
      <c r="P591" s="21">
        <f t="shared" si="189"/>
        <v>100</v>
      </c>
    </row>
    <row r="592" spans="3:16" s="6" customFormat="1" ht="30">
      <c r="C592" s="98"/>
      <c r="D592" s="164"/>
      <c r="E592" s="117"/>
      <c r="F592" s="117"/>
      <c r="G592" s="117"/>
      <c r="H592" s="86" t="s">
        <v>1000</v>
      </c>
      <c r="I592" s="31">
        <f>I591</f>
        <v>4476</v>
      </c>
      <c r="J592" s="31">
        <f t="shared" ref="J592:M592" si="190">J591</f>
        <v>4476</v>
      </c>
      <c r="K592" s="31">
        <f t="shared" si="190"/>
        <v>4476</v>
      </c>
      <c r="L592" s="31">
        <f t="shared" si="190"/>
        <v>4476</v>
      </c>
      <c r="M592" s="31">
        <f t="shared" si="190"/>
        <v>4476</v>
      </c>
      <c r="N592" s="21">
        <f t="shared" si="187"/>
        <v>100</v>
      </c>
      <c r="O592" s="21">
        <f t="shared" si="188"/>
        <v>100</v>
      </c>
      <c r="P592" s="21">
        <f t="shared" si="189"/>
        <v>100</v>
      </c>
    </row>
    <row r="593" spans="3:16">
      <c r="C593" s="98"/>
      <c r="D593" s="164"/>
      <c r="E593" s="117"/>
      <c r="F593" s="117"/>
      <c r="G593" s="117"/>
      <c r="H593" s="85" t="s">
        <v>284</v>
      </c>
      <c r="I593" s="31">
        <v>0</v>
      </c>
      <c r="J593" s="32">
        <v>0</v>
      </c>
      <c r="K593" s="32">
        <v>0</v>
      </c>
      <c r="L593" s="32"/>
      <c r="M593" s="32"/>
      <c r="N593" s="21"/>
      <c r="O593" s="21"/>
      <c r="P593" s="21"/>
    </row>
    <row r="594" spans="3:16">
      <c r="C594" s="99"/>
      <c r="D594" s="165"/>
      <c r="E594" s="118"/>
      <c r="F594" s="118"/>
      <c r="G594" s="118"/>
      <c r="H594" s="85" t="s">
        <v>35</v>
      </c>
      <c r="I594" s="31">
        <v>0</v>
      </c>
      <c r="J594" s="32">
        <v>0</v>
      </c>
      <c r="K594" s="32">
        <v>0</v>
      </c>
      <c r="L594" s="28"/>
      <c r="M594" s="28"/>
      <c r="N594" s="21"/>
      <c r="O594" s="21"/>
      <c r="P594" s="21"/>
    </row>
    <row r="595" spans="3:16" s="6" customFormat="1">
      <c r="C595" s="97" t="s">
        <v>285</v>
      </c>
      <c r="D595" s="163" t="s">
        <v>286</v>
      </c>
      <c r="E595" s="116" t="s">
        <v>287</v>
      </c>
      <c r="F595" s="116">
        <v>2021</v>
      </c>
      <c r="G595" s="116">
        <v>2021</v>
      </c>
      <c r="H595" s="85" t="s">
        <v>19</v>
      </c>
      <c r="I595" s="22">
        <f>I596+I598+I600+I601</f>
        <v>5029.2</v>
      </c>
      <c r="J595" s="4">
        <f t="shared" ref="J595:K595" si="191">J596+J598+J600+J601</f>
        <v>5029.2</v>
      </c>
      <c r="K595" s="4">
        <f t="shared" si="191"/>
        <v>5029.2</v>
      </c>
      <c r="L595" s="32">
        <f t="shared" ref="L595:M595" si="192">L596+L598</f>
        <v>5029.2</v>
      </c>
      <c r="M595" s="32">
        <f t="shared" si="192"/>
        <v>5029.2</v>
      </c>
      <c r="N595" s="21">
        <f t="shared" si="169"/>
        <v>100</v>
      </c>
      <c r="O595" s="21">
        <f t="shared" si="170"/>
        <v>100</v>
      </c>
      <c r="P595" s="21">
        <f t="shared" si="171"/>
        <v>100</v>
      </c>
    </row>
    <row r="596" spans="3:16" s="6" customFormat="1">
      <c r="C596" s="98"/>
      <c r="D596" s="164"/>
      <c r="E596" s="117"/>
      <c r="F596" s="117"/>
      <c r="G596" s="117"/>
      <c r="H596" s="85" t="s">
        <v>64</v>
      </c>
      <c r="I596" s="31">
        <v>553.20000000000005</v>
      </c>
      <c r="J596" s="32">
        <v>553.20000000000005</v>
      </c>
      <c r="K596" s="32">
        <v>553.20000000000005</v>
      </c>
      <c r="L596" s="8">
        <v>553.20000000000005</v>
      </c>
      <c r="M596" s="8">
        <v>553.20000000000005</v>
      </c>
      <c r="N596" s="21">
        <f t="shared" si="169"/>
        <v>100</v>
      </c>
      <c r="O596" s="21">
        <f t="shared" si="170"/>
        <v>100</v>
      </c>
      <c r="P596" s="21">
        <f t="shared" si="171"/>
        <v>100</v>
      </c>
    </row>
    <row r="597" spans="3:16" s="6" customFormat="1" ht="30">
      <c r="C597" s="98"/>
      <c r="D597" s="164"/>
      <c r="E597" s="117"/>
      <c r="F597" s="117"/>
      <c r="G597" s="117"/>
      <c r="H597" s="86" t="s">
        <v>999</v>
      </c>
      <c r="I597" s="31">
        <f>I596</f>
        <v>553.20000000000005</v>
      </c>
      <c r="J597" s="31">
        <f t="shared" ref="J597:M597" si="193">J596</f>
        <v>553.20000000000005</v>
      </c>
      <c r="K597" s="31">
        <f t="shared" si="193"/>
        <v>553.20000000000005</v>
      </c>
      <c r="L597" s="31">
        <f t="shared" si="193"/>
        <v>553.20000000000005</v>
      </c>
      <c r="M597" s="31">
        <f t="shared" si="193"/>
        <v>553.20000000000005</v>
      </c>
      <c r="N597" s="21">
        <f t="shared" ref="N597" si="194">M597/I597*100</f>
        <v>100</v>
      </c>
      <c r="O597" s="21">
        <f t="shared" ref="O597" si="195">M597/J597*100</f>
        <v>100</v>
      </c>
      <c r="P597" s="21">
        <f t="shared" ref="P597" si="196">L597/K597*100</f>
        <v>100</v>
      </c>
    </row>
    <row r="598" spans="3:16" s="6" customFormat="1">
      <c r="C598" s="98"/>
      <c r="D598" s="164"/>
      <c r="E598" s="117"/>
      <c r="F598" s="117"/>
      <c r="G598" s="117"/>
      <c r="H598" s="85" t="s">
        <v>21</v>
      </c>
      <c r="I598" s="31">
        <v>4476</v>
      </c>
      <c r="J598" s="32">
        <v>4476</v>
      </c>
      <c r="K598" s="32">
        <v>4476</v>
      </c>
      <c r="L598" s="8">
        <v>4476</v>
      </c>
      <c r="M598" s="8">
        <v>4476</v>
      </c>
      <c r="N598" s="21">
        <f t="shared" si="169"/>
        <v>100</v>
      </c>
      <c r="O598" s="21">
        <f t="shared" si="170"/>
        <v>100</v>
      </c>
      <c r="P598" s="21">
        <f t="shared" si="171"/>
        <v>100</v>
      </c>
    </row>
    <row r="599" spans="3:16" s="6" customFormat="1" ht="30">
      <c r="C599" s="98"/>
      <c r="D599" s="164"/>
      <c r="E599" s="117"/>
      <c r="F599" s="117"/>
      <c r="G599" s="117"/>
      <c r="H599" s="86" t="s">
        <v>1000</v>
      </c>
      <c r="I599" s="31">
        <f>I598</f>
        <v>4476</v>
      </c>
      <c r="J599" s="31">
        <f t="shared" ref="J599:M599" si="197">J598</f>
        <v>4476</v>
      </c>
      <c r="K599" s="31">
        <f t="shared" si="197"/>
        <v>4476</v>
      </c>
      <c r="L599" s="31">
        <f t="shared" si="197"/>
        <v>4476</v>
      </c>
      <c r="M599" s="31">
        <f t="shared" si="197"/>
        <v>4476</v>
      </c>
      <c r="N599" s="21">
        <f t="shared" ref="N599" si="198">M599/I599*100</f>
        <v>100</v>
      </c>
      <c r="O599" s="21">
        <f t="shared" ref="O599" si="199">M599/J599*100</f>
        <v>100</v>
      </c>
      <c r="P599" s="21">
        <f t="shared" ref="P599" si="200">L599/K599*100</f>
        <v>100</v>
      </c>
    </row>
    <row r="600" spans="3:16">
      <c r="C600" s="98"/>
      <c r="D600" s="164"/>
      <c r="E600" s="117"/>
      <c r="F600" s="117"/>
      <c r="G600" s="117"/>
      <c r="H600" s="85" t="s">
        <v>22</v>
      </c>
      <c r="I600" s="31"/>
      <c r="J600" s="32"/>
      <c r="K600" s="32"/>
      <c r="L600" s="28"/>
      <c r="M600" s="28"/>
      <c r="N600" s="21"/>
      <c r="O600" s="21"/>
      <c r="P600" s="21"/>
    </row>
    <row r="601" spans="3:16">
      <c r="C601" s="99"/>
      <c r="D601" s="165"/>
      <c r="E601" s="118"/>
      <c r="F601" s="118"/>
      <c r="G601" s="118"/>
      <c r="H601" s="85" t="s">
        <v>35</v>
      </c>
      <c r="I601" s="31">
        <v>0</v>
      </c>
      <c r="J601" s="32">
        <v>0</v>
      </c>
      <c r="K601" s="32">
        <v>0</v>
      </c>
      <c r="L601" s="28"/>
      <c r="M601" s="28"/>
      <c r="N601" s="21"/>
      <c r="O601" s="21"/>
      <c r="P601" s="21"/>
    </row>
    <row r="602" spans="3:16" s="6" customFormat="1">
      <c r="C602" s="97" t="s">
        <v>288</v>
      </c>
      <c r="D602" s="153" t="s">
        <v>289</v>
      </c>
      <c r="E602" s="148" t="s">
        <v>290</v>
      </c>
      <c r="F602" s="116">
        <v>2021</v>
      </c>
      <c r="G602" s="116">
        <v>2021</v>
      </c>
      <c r="H602" s="81" t="s">
        <v>19</v>
      </c>
      <c r="I602" s="22">
        <f>I603+I605+I607+I608</f>
        <v>10058.4</v>
      </c>
      <c r="J602" s="4">
        <f t="shared" ref="J602:K602" si="201">J603+J605+J607+J608</f>
        <v>10058.4</v>
      </c>
      <c r="K602" s="4">
        <f t="shared" si="201"/>
        <v>10058.4</v>
      </c>
      <c r="L602" s="32">
        <f t="shared" ref="L602:M602" si="202">L603+L605</f>
        <v>10058.4</v>
      </c>
      <c r="M602" s="32">
        <f t="shared" si="202"/>
        <v>10058.4</v>
      </c>
      <c r="N602" s="21">
        <f t="shared" si="169"/>
        <v>100</v>
      </c>
      <c r="O602" s="21">
        <f t="shared" si="170"/>
        <v>100</v>
      </c>
      <c r="P602" s="21">
        <f t="shared" si="171"/>
        <v>100</v>
      </c>
    </row>
    <row r="603" spans="3:16" s="6" customFormat="1">
      <c r="C603" s="98"/>
      <c r="D603" s="154"/>
      <c r="E603" s="149"/>
      <c r="F603" s="117"/>
      <c r="G603" s="117"/>
      <c r="H603" s="81" t="s">
        <v>291</v>
      </c>
      <c r="I603" s="31">
        <v>1106.4000000000001</v>
      </c>
      <c r="J603" s="32">
        <v>1106.4000000000001</v>
      </c>
      <c r="K603" s="32">
        <v>1106.4000000000001</v>
      </c>
      <c r="L603" s="78">
        <f>I603</f>
        <v>1106.4000000000001</v>
      </c>
      <c r="M603" s="78">
        <f>I603</f>
        <v>1106.4000000000001</v>
      </c>
      <c r="N603" s="21">
        <f t="shared" si="169"/>
        <v>100</v>
      </c>
      <c r="O603" s="21">
        <f t="shared" si="170"/>
        <v>100</v>
      </c>
      <c r="P603" s="21">
        <f t="shared" si="171"/>
        <v>100</v>
      </c>
    </row>
    <row r="604" spans="3:16" s="6" customFormat="1" ht="30">
      <c r="C604" s="98"/>
      <c r="D604" s="154"/>
      <c r="E604" s="149"/>
      <c r="F604" s="117"/>
      <c r="G604" s="117"/>
      <c r="H604" s="86" t="s">
        <v>999</v>
      </c>
      <c r="I604" s="31">
        <f>I603</f>
        <v>1106.4000000000001</v>
      </c>
      <c r="J604" s="31">
        <f t="shared" ref="J604:M604" si="203">J603</f>
        <v>1106.4000000000001</v>
      </c>
      <c r="K604" s="31">
        <f t="shared" si="203"/>
        <v>1106.4000000000001</v>
      </c>
      <c r="L604" s="31">
        <f t="shared" si="203"/>
        <v>1106.4000000000001</v>
      </c>
      <c r="M604" s="31">
        <f t="shared" si="203"/>
        <v>1106.4000000000001</v>
      </c>
      <c r="N604" s="21">
        <f t="shared" ref="N604:N606" si="204">M604/I604*100</f>
        <v>100</v>
      </c>
      <c r="O604" s="21">
        <f t="shared" ref="O604:O606" si="205">M604/J604*100</f>
        <v>100</v>
      </c>
      <c r="P604" s="21">
        <f t="shared" ref="P604:P606" si="206">L604/K604*100</f>
        <v>100</v>
      </c>
    </row>
    <row r="605" spans="3:16" s="6" customFormat="1">
      <c r="C605" s="98"/>
      <c r="D605" s="154"/>
      <c r="E605" s="149"/>
      <c r="F605" s="117"/>
      <c r="G605" s="117"/>
      <c r="H605" s="85" t="s">
        <v>21</v>
      </c>
      <c r="I605" s="31">
        <v>8952</v>
      </c>
      <c r="J605" s="32">
        <v>8952</v>
      </c>
      <c r="K605" s="32">
        <v>8952</v>
      </c>
      <c r="L605" s="78">
        <f>I605</f>
        <v>8952</v>
      </c>
      <c r="M605" s="78">
        <f>I605</f>
        <v>8952</v>
      </c>
      <c r="N605" s="21">
        <f t="shared" si="204"/>
        <v>100</v>
      </c>
      <c r="O605" s="21">
        <f t="shared" si="205"/>
        <v>100</v>
      </c>
      <c r="P605" s="21">
        <f t="shared" si="206"/>
        <v>100</v>
      </c>
    </row>
    <row r="606" spans="3:16" s="6" customFormat="1" ht="30">
      <c r="C606" s="98"/>
      <c r="D606" s="154"/>
      <c r="E606" s="149"/>
      <c r="F606" s="117"/>
      <c r="G606" s="117"/>
      <c r="H606" s="86" t="s">
        <v>1000</v>
      </c>
      <c r="I606" s="31">
        <f>I605</f>
        <v>8952</v>
      </c>
      <c r="J606" s="31">
        <f t="shared" ref="J606:M606" si="207">J605</f>
        <v>8952</v>
      </c>
      <c r="K606" s="31">
        <f t="shared" si="207"/>
        <v>8952</v>
      </c>
      <c r="L606" s="31">
        <f t="shared" si="207"/>
        <v>8952</v>
      </c>
      <c r="M606" s="31">
        <f t="shared" si="207"/>
        <v>8952</v>
      </c>
      <c r="N606" s="21">
        <f t="shared" si="204"/>
        <v>100</v>
      </c>
      <c r="O606" s="21">
        <f t="shared" si="205"/>
        <v>100</v>
      </c>
      <c r="P606" s="21">
        <f t="shared" si="206"/>
        <v>100</v>
      </c>
    </row>
    <row r="607" spans="3:16">
      <c r="C607" s="98"/>
      <c r="D607" s="154"/>
      <c r="E607" s="149"/>
      <c r="F607" s="117"/>
      <c r="G607" s="117"/>
      <c r="H607" s="81" t="s">
        <v>22</v>
      </c>
      <c r="I607" s="31"/>
      <c r="J607" s="32"/>
      <c r="K607" s="32"/>
      <c r="L607" s="28"/>
      <c r="M607" s="28"/>
      <c r="N607" s="21"/>
      <c r="O607" s="21"/>
      <c r="P607" s="21"/>
    </row>
    <row r="608" spans="3:16">
      <c r="C608" s="99"/>
      <c r="D608" s="155"/>
      <c r="E608" s="150"/>
      <c r="F608" s="118"/>
      <c r="G608" s="118"/>
      <c r="H608" s="85" t="s">
        <v>35</v>
      </c>
      <c r="I608" s="31"/>
      <c r="J608" s="32"/>
      <c r="K608" s="32"/>
      <c r="L608" s="28"/>
      <c r="M608" s="28"/>
      <c r="N608" s="21"/>
      <c r="O608" s="21"/>
      <c r="P608" s="21"/>
    </row>
    <row r="609" spans="3:16">
      <c r="C609" s="97" t="s">
        <v>292</v>
      </c>
      <c r="D609" s="163" t="s">
        <v>293</v>
      </c>
      <c r="E609" s="116" t="s">
        <v>25</v>
      </c>
      <c r="F609" s="116">
        <v>2021</v>
      </c>
      <c r="G609" s="116">
        <v>2023</v>
      </c>
      <c r="H609" s="85" t="s">
        <v>19</v>
      </c>
      <c r="I609" s="22">
        <f>I610+I612+I614+I615</f>
        <v>31512.700000000004</v>
      </c>
      <c r="J609" s="4">
        <f t="shared" ref="J609:M609" si="208">J610+J612+J614+J615</f>
        <v>31513.700000000004</v>
      </c>
      <c r="K609" s="4">
        <f t="shared" si="208"/>
        <v>31514.700000000004</v>
      </c>
      <c r="L609" s="4">
        <f t="shared" si="208"/>
        <v>31515.700000000004</v>
      </c>
      <c r="M609" s="4">
        <f t="shared" si="208"/>
        <v>21119.4</v>
      </c>
      <c r="N609" s="21">
        <f t="shared" si="169"/>
        <v>67.018694050335256</v>
      </c>
      <c r="O609" s="21">
        <f t="shared" si="170"/>
        <v>67.016567397671494</v>
      </c>
      <c r="P609" s="21">
        <f t="shared" si="171"/>
        <v>100.00317312238415</v>
      </c>
    </row>
    <row r="610" spans="3:16">
      <c r="C610" s="98"/>
      <c r="D610" s="164"/>
      <c r="E610" s="117"/>
      <c r="F610" s="117"/>
      <c r="G610" s="117"/>
      <c r="H610" s="85" t="s">
        <v>20</v>
      </c>
      <c r="I610" s="22">
        <f>SUM(I617+I624+I631)</f>
        <v>3466.3999999999996</v>
      </c>
      <c r="J610" s="4">
        <f>SUM(J617+J624+J631)</f>
        <v>3466.3999999999996</v>
      </c>
      <c r="K610" s="4">
        <f>SUM(K617+K624+K631)</f>
        <v>3466.3999999999996</v>
      </c>
      <c r="L610" s="4">
        <f>SUM(L617+L624+L631)</f>
        <v>3466.3999999999996</v>
      </c>
      <c r="M610" s="4">
        <f>SUM(M617+M624+M631)</f>
        <v>2322.6999999999998</v>
      </c>
      <c r="N610" s="21">
        <f t="shared" si="169"/>
        <v>67.006115855065772</v>
      </c>
      <c r="O610" s="21">
        <f t="shared" si="170"/>
        <v>67.006115855065772</v>
      </c>
      <c r="P610" s="21">
        <f t="shared" si="171"/>
        <v>100</v>
      </c>
    </row>
    <row r="611" spans="3:16" ht="30">
      <c r="C611" s="98"/>
      <c r="D611" s="164"/>
      <c r="E611" s="117"/>
      <c r="F611" s="117"/>
      <c r="G611" s="117"/>
      <c r="H611" s="86" t="s">
        <v>999</v>
      </c>
      <c r="I611" s="22">
        <f>SUM(I618+I625+I632)</f>
        <v>3466.3999999999996</v>
      </c>
      <c r="J611" s="22">
        <f t="shared" ref="J611:M611" si="209">SUM(J618+J625+J632)</f>
        <v>3466.3999999999996</v>
      </c>
      <c r="K611" s="22">
        <f t="shared" si="209"/>
        <v>3466.3999999999996</v>
      </c>
      <c r="L611" s="22">
        <f t="shared" si="209"/>
        <v>3466.3999999999996</v>
      </c>
      <c r="M611" s="22">
        <f t="shared" si="209"/>
        <v>2322.6999999999998</v>
      </c>
      <c r="N611" s="21"/>
      <c r="O611" s="21"/>
      <c r="P611" s="21"/>
    </row>
    <row r="612" spans="3:16">
      <c r="C612" s="98"/>
      <c r="D612" s="164"/>
      <c r="E612" s="117"/>
      <c r="F612" s="117"/>
      <c r="G612" s="117"/>
      <c r="H612" s="85" t="s">
        <v>21</v>
      </c>
      <c r="I612" s="22">
        <f t="shared" ref="I612:I613" si="210">SUM(I619+I626+I633)</f>
        <v>28046.300000000003</v>
      </c>
      <c r="J612" s="22">
        <f t="shared" ref="J612:M612" si="211">SUM(J619+J626+J633)</f>
        <v>28047.300000000003</v>
      </c>
      <c r="K612" s="22">
        <f t="shared" si="211"/>
        <v>28048.300000000003</v>
      </c>
      <c r="L612" s="22">
        <f t="shared" si="211"/>
        <v>28049.300000000003</v>
      </c>
      <c r="M612" s="22">
        <f t="shared" si="211"/>
        <v>18796.7</v>
      </c>
      <c r="N612" s="21">
        <f t="shared" si="169"/>
        <v>67.020248660251085</v>
      </c>
      <c r="O612" s="21">
        <f t="shared" si="170"/>
        <v>67.017859116563798</v>
      </c>
      <c r="P612" s="21">
        <f t="shared" si="171"/>
        <v>100.00356527846608</v>
      </c>
    </row>
    <row r="613" spans="3:16" ht="30">
      <c r="C613" s="98"/>
      <c r="D613" s="164"/>
      <c r="E613" s="117"/>
      <c r="F613" s="117"/>
      <c r="G613" s="117"/>
      <c r="H613" s="86" t="s">
        <v>1000</v>
      </c>
      <c r="I613" s="22">
        <f t="shared" si="210"/>
        <v>28046.300000000003</v>
      </c>
      <c r="J613" s="22">
        <f t="shared" ref="J613:M613" si="212">SUM(J620+J627+J634)</f>
        <v>28047.300000000003</v>
      </c>
      <c r="K613" s="22">
        <f t="shared" si="212"/>
        <v>28048.300000000003</v>
      </c>
      <c r="L613" s="22">
        <f t="shared" si="212"/>
        <v>28049.300000000003</v>
      </c>
      <c r="M613" s="22">
        <f t="shared" si="212"/>
        <v>18796.7</v>
      </c>
      <c r="N613" s="21"/>
      <c r="O613" s="21"/>
      <c r="P613" s="21"/>
    </row>
    <row r="614" spans="3:16">
      <c r="C614" s="98"/>
      <c r="D614" s="164"/>
      <c r="E614" s="117"/>
      <c r="F614" s="117"/>
      <c r="G614" s="117"/>
      <c r="H614" s="85" t="s">
        <v>31</v>
      </c>
      <c r="I614" s="22">
        <f>I621+I628+I635</f>
        <v>0</v>
      </c>
      <c r="J614" s="4">
        <f>J621+J628+J635</f>
        <v>0</v>
      </c>
      <c r="K614" s="4">
        <f>K621+K628+K635</f>
        <v>0</v>
      </c>
      <c r="L614" s="4"/>
      <c r="M614" s="4"/>
      <c r="N614" s="21"/>
      <c r="O614" s="21"/>
      <c r="P614" s="21"/>
    </row>
    <row r="615" spans="3:16">
      <c r="C615" s="98"/>
      <c r="D615" s="164"/>
      <c r="E615" s="117"/>
      <c r="F615" s="118"/>
      <c r="G615" s="118"/>
      <c r="H615" s="85" t="s">
        <v>35</v>
      </c>
      <c r="I615" s="22">
        <f>I622+I629+I636</f>
        <v>0</v>
      </c>
      <c r="J615" s="4">
        <f>J622+J629+J636</f>
        <v>0</v>
      </c>
      <c r="K615" s="4">
        <f>K622+K629+K636</f>
        <v>0</v>
      </c>
      <c r="L615" s="4"/>
      <c r="M615" s="4"/>
      <c r="N615" s="21"/>
      <c r="O615" s="21"/>
      <c r="P615" s="21"/>
    </row>
    <row r="616" spans="3:16">
      <c r="C616" s="97" t="s">
        <v>294</v>
      </c>
      <c r="D616" s="163" t="s">
        <v>295</v>
      </c>
      <c r="E616" s="116" t="s">
        <v>206</v>
      </c>
      <c r="F616" s="116">
        <v>2021</v>
      </c>
      <c r="G616" s="116">
        <v>2021</v>
      </c>
      <c r="H616" s="85" t="s">
        <v>19</v>
      </c>
      <c r="I616" s="22">
        <f>I617+I619+I621+I622</f>
        <v>8668.6</v>
      </c>
      <c r="J616" s="4">
        <f t="shared" ref="J616:K616" si="213">J617+J619+J621+J622</f>
        <v>8668.6</v>
      </c>
      <c r="K616" s="4">
        <f t="shared" si="213"/>
        <v>8668.6</v>
      </c>
      <c r="L616" s="4">
        <f t="shared" ref="L616:M616" si="214">L617+L619</f>
        <v>8668.6</v>
      </c>
      <c r="M616" s="4">
        <f t="shared" si="214"/>
        <v>8668.6</v>
      </c>
      <c r="N616" s="21">
        <f t="shared" si="169"/>
        <v>100</v>
      </c>
      <c r="O616" s="21">
        <f t="shared" si="170"/>
        <v>100</v>
      </c>
      <c r="P616" s="21">
        <f t="shared" si="171"/>
        <v>100</v>
      </c>
    </row>
    <row r="617" spans="3:16">
      <c r="C617" s="98"/>
      <c r="D617" s="164"/>
      <c r="E617" s="117"/>
      <c r="F617" s="117"/>
      <c r="G617" s="117"/>
      <c r="H617" s="85" t="s">
        <v>20</v>
      </c>
      <c r="I617" s="22">
        <v>953.5</v>
      </c>
      <c r="J617" s="4">
        <v>953.5</v>
      </c>
      <c r="K617" s="4">
        <v>953.5</v>
      </c>
      <c r="L617" s="4">
        <f>I617</f>
        <v>953.5</v>
      </c>
      <c r="M617" s="4">
        <f>L617</f>
        <v>953.5</v>
      </c>
      <c r="N617" s="21">
        <f t="shared" si="169"/>
        <v>100</v>
      </c>
      <c r="O617" s="21">
        <f t="shared" si="170"/>
        <v>100</v>
      </c>
      <c r="P617" s="21">
        <f t="shared" si="171"/>
        <v>100</v>
      </c>
    </row>
    <row r="618" spans="3:16" ht="30">
      <c r="C618" s="98"/>
      <c r="D618" s="164"/>
      <c r="E618" s="117"/>
      <c r="F618" s="117"/>
      <c r="G618" s="117"/>
      <c r="H618" s="86" t="s">
        <v>999</v>
      </c>
      <c r="I618" s="22">
        <f>I617</f>
        <v>953.5</v>
      </c>
      <c r="J618" s="22">
        <f t="shared" ref="J618:M618" si="215">J617</f>
        <v>953.5</v>
      </c>
      <c r="K618" s="22">
        <f t="shared" si="215"/>
        <v>953.5</v>
      </c>
      <c r="L618" s="22">
        <f t="shared" si="215"/>
        <v>953.5</v>
      </c>
      <c r="M618" s="22">
        <f t="shared" si="215"/>
        <v>953.5</v>
      </c>
      <c r="N618" s="21"/>
      <c r="O618" s="21"/>
      <c r="P618" s="21"/>
    </row>
    <row r="619" spans="3:16">
      <c r="C619" s="98"/>
      <c r="D619" s="164"/>
      <c r="E619" s="117"/>
      <c r="F619" s="117"/>
      <c r="G619" s="117"/>
      <c r="H619" s="85" t="s">
        <v>21</v>
      </c>
      <c r="I619" s="22">
        <v>7715.1</v>
      </c>
      <c r="J619" s="4">
        <v>7715.1</v>
      </c>
      <c r="K619" s="4">
        <v>7715.1</v>
      </c>
      <c r="L619" s="4">
        <f>I619</f>
        <v>7715.1</v>
      </c>
      <c r="M619" s="4">
        <f>L619</f>
        <v>7715.1</v>
      </c>
      <c r="N619" s="21">
        <f t="shared" si="169"/>
        <v>100</v>
      </c>
      <c r="O619" s="21">
        <f t="shared" si="170"/>
        <v>100</v>
      </c>
      <c r="P619" s="21">
        <f t="shared" si="171"/>
        <v>100</v>
      </c>
    </row>
    <row r="620" spans="3:16" ht="30">
      <c r="C620" s="98"/>
      <c r="D620" s="164"/>
      <c r="E620" s="117"/>
      <c r="F620" s="117"/>
      <c r="G620" s="117"/>
      <c r="H620" s="86" t="s">
        <v>1000</v>
      </c>
      <c r="I620" s="22">
        <f>I619</f>
        <v>7715.1</v>
      </c>
      <c r="J620" s="22">
        <f t="shared" ref="J620:M620" si="216">J619</f>
        <v>7715.1</v>
      </c>
      <c r="K620" s="22">
        <f t="shared" si="216"/>
        <v>7715.1</v>
      </c>
      <c r="L620" s="22">
        <f t="shared" si="216"/>
        <v>7715.1</v>
      </c>
      <c r="M620" s="22">
        <f t="shared" si="216"/>
        <v>7715.1</v>
      </c>
      <c r="N620" s="21">
        <f t="shared" ref="N620:N634" si="217">M620/I620*100</f>
        <v>100</v>
      </c>
      <c r="O620" s="21">
        <f t="shared" ref="O620:O634" si="218">M620/J620*100</f>
        <v>100</v>
      </c>
      <c r="P620" s="21">
        <f t="shared" ref="P620:P634" si="219">L620/K620*100</f>
        <v>100</v>
      </c>
    </row>
    <row r="621" spans="3:16">
      <c r="C621" s="98"/>
      <c r="D621" s="164"/>
      <c r="E621" s="117"/>
      <c r="F621" s="117"/>
      <c r="G621" s="117"/>
      <c r="H621" s="85" t="s">
        <v>31</v>
      </c>
      <c r="I621" s="22">
        <v>0</v>
      </c>
      <c r="J621" s="4">
        <v>0</v>
      </c>
      <c r="K621" s="4">
        <v>0</v>
      </c>
      <c r="L621" s="4"/>
      <c r="M621" s="4"/>
      <c r="N621" s="21" t="e">
        <f t="shared" si="217"/>
        <v>#DIV/0!</v>
      </c>
      <c r="O621" s="21" t="e">
        <f t="shared" si="218"/>
        <v>#DIV/0!</v>
      </c>
      <c r="P621" s="21" t="e">
        <f t="shared" si="219"/>
        <v>#DIV/0!</v>
      </c>
    </row>
    <row r="622" spans="3:16">
      <c r="C622" s="99"/>
      <c r="D622" s="164"/>
      <c r="E622" s="118"/>
      <c r="F622" s="118"/>
      <c r="G622" s="118"/>
      <c r="H622" s="85" t="s">
        <v>35</v>
      </c>
      <c r="I622" s="22">
        <v>0</v>
      </c>
      <c r="J622" s="4">
        <v>0</v>
      </c>
      <c r="K622" s="4">
        <v>0</v>
      </c>
      <c r="L622" s="4"/>
      <c r="M622" s="4"/>
      <c r="N622" s="21" t="e">
        <f t="shared" si="217"/>
        <v>#DIV/0!</v>
      </c>
      <c r="O622" s="21" t="e">
        <f t="shared" si="218"/>
        <v>#DIV/0!</v>
      </c>
      <c r="P622" s="21" t="e">
        <f t="shared" si="219"/>
        <v>#DIV/0!</v>
      </c>
    </row>
    <row r="623" spans="3:16">
      <c r="C623" s="97" t="s">
        <v>296</v>
      </c>
      <c r="D623" s="163" t="s">
        <v>297</v>
      </c>
      <c r="E623" s="116" t="s">
        <v>298</v>
      </c>
      <c r="F623" s="116">
        <v>2021</v>
      </c>
      <c r="G623" s="116">
        <v>2021</v>
      </c>
      <c r="H623" s="85" t="s">
        <v>19</v>
      </c>
      <c r="I623" s="22">
        <f>I624+I626+I628+I629</f>
        <v>15646.800000000001</v>
      </c>
      <c r="J623" s="4">
        <f t="shared" ref="J623:K623" si="220">J624+J626+J628+J629</f>
        <v>15646.800000000001</v>
      </c>
      <c r="K623" s="4">
        <f t="shared" si="220"/>
        <v>15646.800000000001</v>
      </c>
      <c r="L623" s="4">
        <f t="shared" ref="L623:M623" si="221">L624+L626</f>
        <v>15646.800000000001</v>
      </c>
      <c r="M623" s="4">
        <f t="shared" si="221"/>
        <v>5249.5</v>
      </c>
      <c r="N623" s="21">
        <f>M623/I623*100</f>
        <v>33.549991052483577</v>
      </c>
      <c r="O623" s="21">
        <f t="shared" si="218"/>
        <v>33.549991052483577</v>
      </c>
      <c r="P623" s="21">
        <f t="shared" si="219"/>
        <v>100</v>
      </c>
    </row>
    <row r="624" spans="3:16">
      <c r="C624" s="98"/>
      <c r="D624" s="164"/>
      <c r="E624" s="117"/>
      <c r="F624" s="117"/>
      <c r="G624" s="117"/>
      <c r="H624" s="85" t="s">
        <v>20</v>
      </c>
      <c r="I624" s="22">
        <v>1721.1</v>
      </c>
      <c r="J624" s="4">
        <v>1721.1</v>
      </c>
      <c r="K624" s="4">
        <v>1721.1</v>
      </c>
      <c r="L624" s="4">
        <f>I624</f>
        <v>1721.1</v>
      </c>
      <c r="M624" s="4">
        <v>577.4</v>
      </c>
      <c r="N624" s="21">
        <f t="shared" si="217"/>
        <v>33.54831212596595</v>
      </c>
      <c r="O624" s="21">
        <f t="shared" si="218"/>
        <v>33.54831212596595</v>
      </c>
      <c r="P624" s="21">
        <f t="shared" si="219"/>
        <v>100</v>
      </c>
    </row>
    <row r="625" spans="2:16" ht="30">
      <c r="C625" s="98"/>
      <c r="D625" s="164"/>
      <c r="E625" s="117"/>
      <c r="F625" s="117"/>
      <c r="G625" s="117"/>
      <c r="H625" s="86" t="s">
        <v>999</v>
      </c>
      <c r="I625" s="22">
        <f>I624</f>
        <v>1721.1</v>
      </c>
      <c r="J625" s="22">
        <f t="shared" ref="J625:M625" si="222">J624</f>
        <v>1721.1</v>
      </c>
      <c r="K625" s="22">
        <f t="shared" si="222"/>
        <v>1721.1</v>
      </c>
      <c r="L625" s="22">
        <f t="shared" si="222"/>
        <v>1721.1</v>
      </c>
      <c r="M625" s="22">
        <f t="shared" si="222"/>
        <v>577.4</v>
      </c>
      <c r="N625" s="21">
        <f t="shared" si="217"/>
        <v>33.54831212596595</v>
      </c>
      <c r="O625" s="21">
        <f t="shared" si="218"/>
        <v>33.54831212596595</v>
      </c>
      <c r="P625" s="21">
        <f t="shared" si="219"/>
        <v>100</v>
      </c>
    </row>
    <row r="626" spans="2:16">
      <c r="C626" s="98"/>
      <c r="D626" s="164"/>
      <c r="E626" s="117"/>
      <c r="F626" s="117"/>
      <c r="G626" s="117"/>
      <c r="H626" s="85" t="s">
        <v>21</v>
      </c>
      <c r="I626" s="22">
        <v>13925.7</v>
      </c>
      <c r="J626" s="4">
        <v>13925.7</v>
      </c>
      <c r="K626" s="4">
        <v>13925.7</v>
      </c>
      <c r="L626" s="4">
        <f>I626</f>
        <v>13925.7</v>
      </c>
      <c r="M626" s="4">
        <v>4672.1000000000004</v>
      </c>
      <c r="N626" s="21">
        <f t="shared" si="217"/>
        <v>33.550198553753134</v>
      </c>
      <c r="O626" s="21">
        <f t="shared" si="218"/>
        <v>33.550198553753134</v>
      </c>
      <c r="P626" s="21">
        <f t="shared" si="219"/>
        <v>100</v>
      </c>
    </row>
    <row r="627" spans="2:16" ht="30">
      <c r="C627" s="98"/>
      <c r="D627" s="164"/>
      <c r="E627" s="117"/>
      <c r="F627" s="117"/>
      <c r="G627" s="117"/>
      <c r="H627" s="86" t="s">
        <v>1000</v>
      </c>
      <c r="I627" s="22">
        <f>I626</f>
        <v>13925.7</v>
      </c>
      <c r="J627" s="22">
        <f t="shared" ref="J627:M627" si="223">J626</f>
        <v>13925.7</v>
      </c>
      <c r="K627" s="22">
        <f t="shared" si="223"/>
        <v>13925.7</v>
      </c>
      <c r="L627" s="22">
        <f t="shared" si="223"/>
        <v>13925.7</v>
      </c>
      <c r="M627" s="22">
        <f t="shared" si="223"/>
        <v>4672.1000000000004</v>
      </c>
      <c r="N627" s="21">
        <f t="shared" si="217"/>
        <v>33.550198553753134</v>
      </c>
      <c r="O627" s="21">
        <f t="shared" si="218"/>
        <v>33.550198553753134</v>
      </c>
      <c r="P627" s="21">
        <f t="shared" si="219"/>
        <v>100</v>
      </c>
    </row>
    <row r="628" spans="2:16">
      <c r="C628" s="98"/>
      <c r="D628" s="164"/>
      <c r="E628" s="117"/>
      <c r="F628" s="117"/>
      <c r="G628" s="117"/>
      <c r="H628" s="85" t="s">
        <v>31</v>
      </c>
      <c r="I628" s="22">
        <v>0</v>
      </c>
      <c r="J628" s="4">
        <v>0</v>
      </c>
      <c r="K628" s="4">
        <v>0</v>
      </c>
      <c r="L628" s="4"/>
      <c r="M628" s="4"/>
      <c r="N628" s="21" t="e">
        <f t="shared" si="217"/>
        <v>#DIV/0!</v>
      </c>
      <c r="O628" s="21" t="e">
        <f t="shared" si="218"/>
        <v>#DIV/0!</v>
      </c>
      <c r="P628" s="21" t="e">
        <f t="shared" si="219"/>
        <v>#DIV/0!</v>
      </c>
    </row>
    <row r="629" spans="2:16">
      <c r="C629" s="99"/>
      <c r="D629" s="165"/>
      <c r="E629" s="118"/>
      <c r="F629" s="118"/>
      <c r="G629" s="118"/>
      <c r="H629" s="85" t="s">
        <v>35</v>
      </c>
      <c r="I629" s="22">
        <v>0</v>
      </c>
      <c r="J629" s="4">
        <v>0</v>
      </c>
      <c r="K629" s="4">
        <v>0</v>
      </c>
      <c r="L629" s="4"/>
      <c r="M629" s="4"/>
      <c r="N629" s="21" t="e">
        <f t="shared" si="217"/>
        <v>#DIV/0!</v>
      </c>
      <c r="O629" s="21" t="e">
        <f t="shared" si="218"/>
        <v>#DIV/0!</v>
      </c>
      <c r="P629" s="21" t="e">
        <f t="shared" si="219"/>
        <v>#DIV/0!</v>
      </c>
    </row>
    <row r="630" spans="2:16">
      <c r="C630" s="97" t="s">
        <v>299</v>
      </c>
      <c r="D630" s="163" t="s">
        <v>300</v>
      </c>
      <c r="E630" s="116" t="s">
        <v>301</v>
      </c>
      <c r="F630" s="116">
        <v>2021</v>
      </c>
      <c r="G630" s="116">
        <v>2021</v>
      </c>
      <c r="H630" s="85" t="s">
        <v>19</v>
      </c>
      <c r="I630" s="22">
        <f>I631+I633+I635+I636</f>
        <v>7197.3</v>
      </c>
      <c r="J630" s="4">
        <f t="shared" ref="J630:K630" si="224">J631+J633+J635+J636</f>
        <v>7198.3</v>
      </c>
      <c r="K630" s="4">
        <f t="shared" si="224"/>
        <v>7199.3</v>
      </c>
      <c r="L630" s="4">
        <f t="shared" ref="L630:M630" si="225">L631+L633</f>
        <v>7200.3</v>
      </c>
      <c r="M630" s="4">
        <f t="shared" si="225"/>
        <v>7201.3</v>
      </c>
      <c r="N630" s="21">
        <f t="shared" si="217"/>
        <v>100.05557639670432</v>
      </c>
      <c r="O630" s="21">
        <f t="shared" si="218"/>
        <v>100.04167650695304</v>
      </c>
      <c r="P630" s="21">
        <f t="shared" si="219"/>
        <v>100.01389023932883</v>
      </c>
    </row>
    <row r="631" spans="2:16">
      <c r="C631" s="98"/>
      <c r="D631" s="164"/>
      <c r="E631" s="117"/>
      <c r="F631" s="117"/>
      <c r="G631" s="117"/>
      <c r="H631" s="85" t="s">
        <v>20</v>
      </c>
      <c r="I631" s="22">
        <v>791.8</v>
      </c>
      <c r="J631" s="4">
        <v>791.8</v>
      </c>
      <c r="K631" s="4">
        <v>791.8</v>
      </c>
      <c r="L631" s="4">
        <f>I631</f>
        <v>791.8</v>
      </c>
      <c r="M631" s="4">
        <f>L631</f>
        <v>791.8</v>
      </c>
      <c r="N631" s="21">
        <f t="shared" si="217"/>
        <v>100</v>
      </c>
      <c r="O631" s="21">
        <f t="shared" si="218"/>
        <v>100</v>
      </c>
      <c r="P631" s="21">
        <f t="shared" si="219"/>
        <v>100</v>
      </c>
    </row>
    <row r="632" spans="2:16" ht="30">
      <c r="C632" s="98"/>
      <c r="D632" s="164"/>
      <c r="E632" s="117"/>
      <c r="F632" s="117"/>
      <c r="G632" s="117"/>
      <c r="H632" s="86" t="s">
        <v>999</v>
      </c>
      <c r="I632" s="22">
        <f>I631</f>
        <v>791.8</v>
      </c>
      <c r="J632" s="22">
        <f t="shared" ref="J632:M632" si="226">J631</f>
        <v>791.8</v>
      </c>
      <c r="K632" s="22">
        <f t="shared" si="226"/>
        <v>791.8</v>
      </c>
      <c r="L632" s="22">
        <f t="shared" si="226"/>
        <v>791.8</v>
      </c>
      <c r="M632" s="22">
        <f t="shared" si="226"/>
        <v>791.8</v>
      </c>
      <c r="N632" s="21">
        <f t="shared" si="217"/>
        <v>100</v>
      </c>
      <c r="O632" s="21">
        <f t="shared" si="218"/>
        <v>100</v>
      </c>
      <c r="P632" s="21">
        <f t="shared" si="219"/>
        <v>100</v>
      </c>
    </row>
    <row r="633" spans="2:16">
      <c r="C633" s="98"/>
      <c r="D633" s="164"/>
      <c r="E633" s="117"/>
      <c r="F633" s="117"/>
      <c r="G633" s="117"/>
      <c r="H633" s="85" t="s">
        <v>21</v>
      </c>
      <c r="I633" s="22">
        <v>6405.5</v>
      </c>
      <c r="J633" s="22">
        <v>6406.5</v>
      </c>
      <c r="K633" s="22">
        <v>6407.5</v>
      </c>
      <c r="L633" s="22">
        <v>6408.5</v>
      </c>
      <c r="M633" s="22">
        <v>6409.5</v>
      </c>
      <c r="N633" s="21">
        <f t="shared" si="217"/>
        <v>100.06244633518071</v>
      </c>
      <c r="O633" s="21">
        <f t="shared" si="218"/>
        <v>100.04682744088036</v>
      </c>
      <c r="P633" s="21">
        <f t="shared" si="219"/>
        <v>100.01560671088568</v>
      </c>
    </row>
    <row r="634" spans="2:16" ht="30">
      <c r="C634" s="98"/>
      <c r="D634" s="164"/>
      <c r="E634" s="117"/>
      <c r="F634" s="117"/>
      <c r="G634" s="117"/>
      <c r="H634" s="86" t="s">
        <v>1000</v>
      </c>
      <c r="I634" s="22">
        <f>I633</f>
        <v>6405.5</v>
      </c>
      <c r="J634" s="22">
        <f t="shared" ref="J634:M634" si="227">J633</f>
        <v>6406.5</v>
      </c>
      <c r="K634" s="22">
        <f t="shared" si="227"/>
        <v>6407.5</v>
      </c>
      <c r="L634" s="22">
        <f t="shared" si="227"/>
        <v>6408.5</v>
      </c>
      <c r="M634" s="22">
        <f t="shared" si="227"/>
        <v>6409.5</v>
      </c>
      <c r="N634" s="21">
        <f t="shared" si="217"/>
        <v>100.06244633518071</v>
      </c>
      <c r="O634" s="21">
        <f t="shared" si="218"/>
        <v>100.04682744088036</v>
      </c>
      <c r="P634" s="21">
        <f t="shared" si="219"/>
        <v>100.01560671088568</v>
      </c>
    </row>
    <row r="635" spans="2:16">
      <c r="C635" s="98"/>
      <c r="D635" s="164"/>
      <c r="E635" s="117"/>
      <c r="F635" s="117"/>
      <c r="G635" s="117"/>
      <c r="H635" s="85" t="s">
        <v>31</v>
      </c>
      <c r="I635" s="22">
        <v>0</v>
      </c>
      <c r="J635" s="4">
        <v>0</v>
      </c>
      <c r="K635" s="4">
        <v>0</v>
      </c>
      <c r="L635" s="4"/>
      <c r="M635" s="4"/>
      <c r="N635" s="21"/>
      <c r="O635" s="21"/>
      <c r="P635" s="21"/>
    </row>
    <row r="636" spans="2:16">
      <c r="C636" s="99"/>
      <c r="D636" s="165"/>
      <c r="E636" s="118"/>
      <c r="F636" s="118"/>
      <c r="G636" s="118"/>
      <c r="H636" s="85" t="s">
        <v>35</v>
      </c>
      <c r="I636" s="22">
        <v>0</v>
      </c>
      <c r="J636" s="4">
        <v>0</v>
      </c>
      <c r="K636" s="4">
        <v>0</v>
      </c>
      <c r="L636" s="4">
        <v>0</v>
      </c>
      <c r="M636" s="4">
        <v>0</v>
      </c>
      <c r="N636" s="21"/>
      <c r="O636" s="21"/>
      <c r="P636" s="21"/>
    </row>
    <row r="637" spans="2:16" s="11" customFormat="1">
      <c r="B637" s="15"/>
      <c r="C637" s="97" t="s">
        <v>302</v>
      </c>
      <c r="D637" s="163" t="s">
        <v>303</v>
      </c>
      <c r="E637" s="116" t="s">
        <v>34</v>
      </c>
      <c r="F637" s="116">
        <v>2021</v>
      </c>
      <c r="G637" s="116">
        <v>2023</v>
      </c>
      <c r="H637" s="85" t="s">
        <v>19</v>
      </c>
      <c r="I637" s="31">
        <f>I638+I639+I640+I641</f>
        <v>177767.59999999998</v>
      </c>
      <c r="J637" s="32">
        <f t="shared" ref="J637:M637" si="228">J638+J639+J640+J641</f>
        <v>144897.29999999999</v>
      </c>
      <c r="K637" s="32">
        <f t="shared" si="228"/>
        <v>144086.29999999999</v>
      </c>
      <c r="L637" s="32">
        <f t="shared" si="228"/>
        <v>79644.800000000003</v>
      </c>
      <c r="M637" s="32">
        <f t="shared" si="228"/>
        <v>79644.800000000003</v>
      </c>
      <c r="N637" s="21">
        <f t="shared" ref="N637:N693" si="229">M637/I637*100</f>
        <v>44.802764958293871</v>
      </c>
      <c r="O637" s="21">
        <f t="shared" ref="O637:O693" si="230">M637/J637*100</f>
        <v>54.966379635783426</v>
      </c>
      <c r="P637" s="21">
        <f t="shared" ref="P637:P693" si="231">L637/K637*100</f>
        <v>55.275761817743948</v>
      </c>
    </row>
    <row r="638" spans="2:16" s="11" customFormat="1">
      <c r="B638" s="15"/>
      <c r="C638" s="98"/>
      <c r="D638" s="164"/>
      <c r="E638" s="117"/>
      <c r="F638" s="117"/>
      <c r="G638" s="117"/>
      <c r="H638" s="85" t="s">
        <v>64</v>
      </c>
      <c r="I638" s="31">
        <f>SUM(I643+I648+I683+I718+I733)</f>
        <v>144897.29999999999</v>
      </c>
      <c r="J638" s="32">
        <f t="shared" ref="J638:M639" si="232">SUM(J643+J648+J683+J718+J733)</f>
        <v>144897.29999999999</v>
      </c>
      <c r="K638" s="32">
        <f t="shared" si="232"/>
        <v>144086.29999999999</v>
      </c>
      <c r="L638" s="32">
        <f t="shared" si="232"/>
        <v>79644.800000000003</v>
      </c>
      <c r="M638" s="32">
        <f t="shared" si="232"/>
        <v>79644.800000000003</v>
      </c>
      <c r="N638" s="21">
        <f t="shared" si="229"/>
        <v>54.966379635783426</v>
      </c>
      <c r="O638" s="21">
        <f t="shared" si="230"/>
        <v>54.966379635783426</v>
      </c>
      <c r="P638" s="21">
        <f t="shared" si="231"/>
        <v>55.275761817743948</v>
      </c>
    </row>
    <row r="639" spans="2:16" s="11" customFormat="1">
      <c r="B639" s="15"/>
      <c r="C639" s="98"/>
      <c r="D639" s="164"/>
      <c r="E639" s="117"/>
      <c r="F639" s="117"/>
      <c r="G639" s="117"/>
      <c r="H639" s="85" t="s">
        <v>21</v>
      </c>
      <c r="I639" s="31">
        <f>SUM(I644+I649+I684+I719+I734)</f>
        <v>0</v>
      </c>
      <c r="J639" s="32">
        <f t="shared" si="232"/>
        <v>0</v>
      </c>
      <c r="K639" s="32">
        <f t="shared" si="232"/>
        <v>0</v>
      </c>
      <c r="L639" s="4"/>
      <c r="M639" s="4"/>
      <c r="N639" s="21"/>
      <c r="O639" s="21"/>
      <c r="P639" s="21"/>
    </row>
    <row r="640" spans="2:16" s="11" customFormat="1">
      <c r="B640" s="15"/>
      <c r="C640" s="98"/>
      <c r="D640" s="164"/>
      <c r="E640" s="117"/>
      <c r="F640" s="117"/>
      <c r="G640" s="117"/>
      <c r="H640" s="85" t="s">
        <v>22</v>
      </c>
      <c r="I640" s="31">
        <f>I645+I650+I685+I720+I735</f>
        <v>0</v>
      </c>
      <c r="J640" s="32">
        <f t="shared" ref="J640:M641" si="233">J645+J650+J685+J720+J735</f>
        <v>0</v>
      </c>
      <c r="K640" s="32">
        <f t="shared" si="233"/>
        <v>0</v>
      </c>
      <c r="L640" s="4"/>
      <c r="M640" s="4"/>
      <c r="N640" s="21"/>
      <c r="O640" s="21"/>
      <c r="P640" s="21"/>
    </row>
    <row r="641" spans="3:16" s="15" customFormat="1">
      <c r="C641" s="99"/>
      <c r="D641" s="165"/>
      <c r="E641" s="118"/>
      <c r="F641" s="118"/>
      <c r="G641" s="118"/>
      <c r="H641" s="85" t="s">
        <v>35</v>
      </c>
      <c r="I641" s="31">
        <f>I646+I651+I686+I721+I736</f>
        <v>32870.300000000003</v>
      </c>
      <c r="J641" s="32">
        <f t="shared" si="233"/>
        <v>0</v>
      </c>
      <c r="K641" s="32">
        <f>K646+K651+K686+K721+K736</f>
        <v>0</v>
      </c>
      <c r="L641" s="32">
        <f>L646+L651+L686+L721+L736</f>
        <v>0</v>
      </c>
      <c r="M641" s="32">
        <f t="shared" si="233"/>
        <v>0</v>
      </c>
      <c r="N641" s="21">
        <f t="shared" si="229"/>
        <v>0</v>
      </c>
      <c r="O641" s="21" t="e">
        <f t="shared" si="230"/>
        <v>#DIV/0!</v>
      </c>
      <c r="P641" s="21" t="e">
        <f t="shared" si="231"/>
        <v>#DIV/0!</v>
      </c>
    </row>
    <row r="642" spans="3:16" s="7" customFormat="1">
      <c r="C642" s="97" t="s">
        <v>304</v>
      </c>
      <c r="D642" s="163" t="s">
        <v>305</v>
      </c>
      <c r="E642" s="116" t="s">
        <v>25</v>
      </c>
      <c r="F642" s="116">
        <v>2021</v>
      </c>
      <c r="G642" s="116">
        <v>2023</v>
      </c>
      <c r="H642" s="85" t="s">
        <v>19</v>
      </c>
      <c r="I642" s="22">
        <f>I643+I644+I645+I646</f>
        <v>175117.59999999998</v>
      </c>
      <c r="J642" s="4">
        <f t="shared" ref="J642:M642" si="234">J643+J644+J645+J646</f>
        <v>142247.29999999999</v>
      </c>
      <c r="K642" s="4">
        <f t="shared" si="234"/>
        <v>141701.29999999999</v>
      </c>
      <c r="L642" s="4">
        <f t="shared" si="234"/>
        <v>79329.8</v>
      </c>
      <c r="M642" s="4">
        <f t="shared" si="234"/>
        <v>79329.8</v>
      </c>
      <c r="N642" s="21">
        <f t="shared" si="229"/>
        <v>45.300872099663323</v>
      </c>
      <c r="O642" s="21">
        <f t="shared" si="230"/>
        <v>55.768931993788286</v>
      </c>
      <c r="P642" s="21">
        <f t="shared" si="231"/>
        <v>55.98381948507177</v>
      </c>
    </row>
    <row r="643" spans="3:16" s="7" customFormat="1">
      <c r="C643" s="98"/>
      <c r="D643" s="164"/>
      <c r="E643" s="117"/>
      <c r="F643" s="117"/>
      <c r="G643" s="117"/>
      <c r="H643" s="85" t="s">
        <v>64</v>
      </c>
      <c r="I643" s="31">
        <v>142247.29999999999</v>
      </c>
      <c r="J643" s="32">
        <v>142247.29999999999</v>
      </c>
      <c r="K643" s="32">
        <v>141701.29999999999</v>
      </c>
      <c r="L643" s="4">
        <v>79329.8</v>
      </c>
      <c r="M643" s="4">
        <f>L643</f>
        <v>79329.8</v>
      </c>
      <c r="N643" s="21">
        <f t="shared" si="229"/>
        <v>55.768931993788286</v>
      </c>
      <c r="O643" s="21">
        <f t="shared" si="230"/>
        <v>55.768931993788286</v>
      </c>
      <c r="P643" s="21">
        <f t="shared" si="231"/>
        <v>55.98381948507177</v>
      </c>
    </row>
    <row r="644" spans="3:16" s="7" customFormat="1">
      <c r="C644" s="98"/>
      <c r="D644" s="164"/>
      <c r="E644" s="117"/>
      <c r="F644" s="117"/>
      <c r="G644" s="117"/>
      <c r="H644" s="85" t="s">
        <v>21</v>
      </c>
      <c r="I644" s="31">
        <v>0</v>
      </c>
      <c r="J644" s="32">
        <v>0</v>
      </c>
      <c r="K644" s="32">
        <v>0</v>
      </c>
      <c r="L644" s="4"/>
      <c r="M644" s="4"/>
      <c r="N644" s="21"/>
      <c r="O644" s="21"/>
      <c r="P644" s="21"/>
    </row>
    <row r="645" spans="3:16" s="7" customFormat="1">
      <c r="C645" s="98"/>
      <c r="D645" s="164"/>
      <c r="E645" s="117"/>
      <c r="F645" s="117"/>
      <c r="G645" s="117"/>
      <c r="H645" s="85" t="s">
        <v>22</v>
      </c>
      <c r="I645" s="31">
        <v>0</v>
      </c>
      <c r="J645" s="32">
        <v>0</v>
      </c>
      <c r="K645" s="32">
        <v>0</v>
      </c>
      <c r="L645" s="4"/>
      <c r="M645" s="4"/>
      <c r="N645" s="21"/>
      <c r="O645" s="21"/>
      <c r="P645" s="21"/>
    </row>
    <row r="646" spans="3:16" s="7" customFormat="1">
      <c r="C646" s="99"/>
      <c r="D646" s="165"/>
      <c r="E646" s="118"/>
      <c r="F646" s="118"/>
      <c r="G646" s="118"/>
      <c r="H646" s="81" t="s">
        <v>35</v>
      </c>
      <c r="I646" s="31">
        <v>32870.300000000003</v>
      </c>
      <c r="J646" s="32"/>
      <c r="K646" s="32"/>
      <c r="L646" s="4"/>
      <c r="M646" s="4"/>
      <c r="N646" s="21">
        <f t="shared" si="229"/>
        <v>0</v>
      </c>
      <c r="O646" s="21" t="e">
        <f t="shared" si="230"/>
        <v>#DIV/0!</v>
      </c>
      <c r="P646" s="21" t="e">
        <f t="shared" si="231"/>
        <v>#DIV/0!</v>
      </c>
    </row>
    <row r="647" spans="3:16" s="7" customFormat="1">
      <c r="C647" s="97" t="s">
        <v>306</v>
      </c>
      <c r="D647" s="163" t="s">
        <v>307</v>
      </c>
      <c r="E647" s="116" t="s">
        <v>34</v>
      </c>
      <c r="F647" s="116">
        <v>2021</v>
      </c>
      <c r="G647" s="116">
        <v>2023</v>
      </c>
      <c r="H647" s="81" t="s">
        <v>19</v>
      </c>
      <c r="I647" s="22">
        <f>I648+I649+I650+I651</f>
        <v>300</v>
      </c>
      <c r="J647" s="4">
        <f t="shared" ref="J647" si="235">J648+J649+J650+J651</f>
        <v>300</v>
      </c>
      <c r="K647" s="4">
        <f t="shared" ref="K647:M647" si="236">K648+K649+K650+K651</f>
        <v>270</v>
      </c>
      <c r="L647" s="4">
        <f t="shared" si="236"/>
        <v>0</v>
      </c>
      <c r="M647" s="4">
        <f t="shared" si="236"/>
        <v>0</v>
      </c>
      <c r="N647" s="21">
        <f t="shared" si="229"/>
        <v>0</v>
      </c>
      <c r="O647" s="21">
        <f t="shared" si="230"/>
        <v>0</v>
      </c>
      <c r="P647" s="21">
        <f t="shared" si="231"/>
        <v>0</v>
      </c>
    </row>
    <row r="648" spans="3:16" s="7" customFormat="1">
      <c r="C648" s="98"/>
      <c r="D648" s="164"/>
      <c r="E648" s="117"/>
      <c r="F648" s="117"/>
      <c r="G648" s="117"/>
      <c r="H648" s="81" t="s">
        <v>64</v>
      </c>
      <c r="I648" s="31">
        <f>SUM(I653+I658+I663+I668+I673+I678)</f>
        <v>300</v>
      </c>
      <c r="J648" s="32">
        <f t="shared" ref="J648" si="237">SUM(J653+J658+J663+J668+J673+J678)</f>
        <v>300</v>
      </c>
      <c r="K648" s="32">
        <f t="shared" ref="K648:M648" si="238">SUM(K653+K658+K663+K668+K673+K678)</f>
        <v>270</v>
      </c>
      <c r="L648" s="32">
        <f t="shared" si="238"/>
        <v>0</v>
      </c>
      <c r="M648" s="32">
        <f t="shared" si="238"/>
        <v>0</v>
      </c>
      <c r="N648" s="21">
        <f t="shared" si="229"/>
        <v>0</v>
      </c>
      <c r="O648" s="21">
        <f t="shared" si="230"/>
        <v>0</v>
      </c>
      <c r="P648" s="21">
        <f t="shared" si="231"/>
        <v>0</v>
      </c>
    </row>
    <row r="649" spans="3:16" s="7" customFormat="1">
      <c r="C649" s="98"/>
      <c r="D649" s="164"/>
      <c r="E649" s="117"/>
      <c r="F649" s="117"/>
      <c r="G649" s="117"/>
      <c r="H649" s="81" t="s">
        <v>21</v>
      </c>
      <c r="I649" s="31">
        <v>0</v>
      </c>
      <c r="J649" s="32">
        <v>0</v>
      </c>
      <c r="K649" s="32">
        <v>0</v>
      </c>
      <c r="L649" s="4"/>
      <c r="M649" s="4"/>
      <c r="N649" s="21"/>
      <c r="O649" s="21"/>
      <c r="P649" s="21"/>
    </row>
    <row r="650" spans="3:16" s="7" customFormat="1">
      <c r="C650" s="98"/>
      <c r="D650" s="164"/>
      <c r="E650" s="117"/>
      <c r="F650" s="117"/>
      <c r="G650" s="117"/>
      <c r="H650" s="81" t="s">
        <v>22</v>
      </c>
      <c r="I650" s="31">
        <v>0</v>
      </c>
      <c r="J650" s="32">
        <v>0</v>
      </c>
      <c r="K650" s="32">
        <v>0</v>
      </c>
      <c r="L650" s="4"/>
      <c r="M650" s="4"/>
      <c r="N650" s="21"/>
      <c r="O650" s="21"/>
      <c r="P650" s="21"/>
    </row>
    <row r="651" spans="3:16" s="7" customFormat="1">
      <c r="C651" s="99"/>
      <c r="D651" s="165"/>
      <c r="E651" s="118"/>
      <c r="F651" s="118"/>
      <c r="G651" s="118"/>
      <c r="H651" s="85" t="s">
        <v>35</v>
      </c>
      <c r="I651" s="31">
        <v>0</v>
      </c>
      <c r="J651" s="32">
        <v>0</v>
      </c>
      <c r="K651" s="32">
        <v>0</v>
      </c>
      <c r="L651" s="4"/>
      <c r="M651" s="4"/>
      <c r="N651" s="21"/>
      <c r="O651" s="21"/>
      <c r="P651" s="21"/>
    </row>
    <row r="652" spans="3:16" s="7" customFormat="1">
      <c r="C652" s="97" t="s">
        <v>308</v>
      </c>
      <c r="D652" s="130" t="s">
        <v>309</v>
      </c>
      <c r="E652" s="116" t="s">
        <v>310</v>
      </c>
      <c r="F652" s="116">
        <v>2021</v>
      </c>
      <c r="G652" s="116">
        <v>2021</v>
      </c>
      <c r="H652" s="81" t="s">
        <v>19</v>
      </c>
      <c r="I652" s="22">
        <f>I653+I654+I655+I656</f>
        <v>230</v>
      </c>
      <c r="J652" s="4">
        <f t="shared" ref="J652:K652" si="239">J653+J654+J655+J656</f>
        <v>230</v>
      </c>
      <c r="K652" s="4">
        <f t="shared" si="239"/>
        <v>210</v>
      </c>
      <c r="L652" s="4">
        <f t="shared" ref="L652:M652" si="240">L653</f>
        <v>0</v>
      </c>
      <c r="M652" s="4">
        <f t="shared" si="240"/>
        <v>0</v>
      </c>
      <c r="N652" s="21">
        <f t="shared" si="229"/>
        <v>0</v>
      </c>
      <c r="O652" s="21">
        <f t="shared" si="230"/>
        <v>0</v>
      </c>
      <c r="P652" s="21">
        <f t="shared" si="231"/>
        <v>0</v>
      </c>
    </row>
    <row r="653" spans="3:16" s="7" customFormat="1">
      <c r="C653" s="98"/>
      <c r="D653" s="131"/>
      <c r="E653" s="117"/>
      <c r="F653" s="117"/>
      <c r="G653" s="117"/>
      <c r="H653" s="81" t="s">
        <v>64</v>
      </c>
      <c r="I653" s="31">
        <v>230</v>
      </c>
      <c r="J653" s="32">
        <v>230</v>
      </c>
      <c r="K653" s="32">
        <v>210</v>
      </c>
      <c r="L653" s="4"/>
      <c r="M653" s="4"/>
      <c r="N653" s="21">
        <f t="shared" si="229"/>
        <v>0</v>
      </c>
      <c r="O653" s="21">
        <f t="shared" si="230"/>
        <v>0</v>
      </c>
      <c r="P653" s="21">
        <f t="shared" si="231"/>
        <v>0</v>
      </c>
    </row>
    <row r="654" spans="3:16" s="7" customFormat="1">
      <c r="C654" s="98"/>
      <c r="D654" s="131"/>
      <c r="E654" s="117"/>
      <c r="F654" s="117"/>
      <c r="G654" s="117"/>
      <c r="H654" s="81" t="s">
        <v>21</v>
      </c>
      <c r="I654" s="31">
        <v>0</v>
      </c>
      <c r="J654" s="32">
        <v>0</v>
      </c>
      <c r="K654" s="32">
        <v>0</v>
      </c>
      <c r="L654" s="4"/>
      <c r="M654" s="4"/>
      <c r="N654" s="21"/>
      <c r="O654" s="21"/>
      <c r="P654" s="21"/>
    </row>
    <row r="655" spans="3:16" s="7" customFormat="1">
      <c r="C655" s="98"/>
      <c r="D655" s="131"/>
      <c r="E655" s="117"/>
      <c r="F655" s="117"/>
      <c r="G655" s="117"/>
      <c r="H655" s="81" t="s">
        <v>22</v>
      </c>
      <c r="I655" s="31">
        <v>0</v>
      </c>
      <c r="J655" s="32">
        <v>0</v>
      </c>
      <c r="K655" s="32">
        <v>0</v>
      </c>
      <c r="L655" s="4"/>
      <c r="M655" s="4"/>
      <c r="N655" s="21"/>
      <c r="O655" s="21"/>
      <c r="P655" s="21"/>
    </row>
    <row r="656" spans="3:16" s="7" customFormat="1">
      <c r="C656" s="99"/>
      <c r="D656" s="132"/>
      <c r="E656" s="118"/>
      <c r="F656" s="118"/>
      <c r="G656" s="118"/>
      <c r="H656" s="85" t="s">
        <v>35</v>
      </c>
      <c r="I656" s="31">
        <v>0</v>
      </c>
      <c r="J656" s="32">
        <v>0</v>
      </c>
      <c r="K656" s="32">
        <v>0</v>
      </c>
      <c r="L656" s="4"/>
      <c r="M656" s="4"/>
      <c r="N656" s="21"/>
      <c r="O656" s="21"/>
      <c r="P656" s="21"/>
    </row>
    <row r="657" spans="3:16" s="7" customFormat="1">
      <c r="C657" s="97" t="s">
        <v>311</v>
      </c>
      <c r="D657" s="153" t="s">
        <v>312</v>
      </c>
      <c r="E657" s="148" t="s">
        <v>313</v>
      </c>
      <c r="F657" s="148">
        <v>2021</v>
      </c>
      <c r="G657" s="148">
        <v>2021</v>
      </c>
      <c r="H657" s="81" t="s">
        <v>19</v>
      </c>
      <c r="I657" s="22">
        <f>I658+I659+I660+I661</f>
        <v>70</v>
      </c>
      <c r="J657" s="4">
        <f t="shared" ref="J657:K657" si="241">J658+J659+J660+J661</f>
        <v>70</v>
      </c>
      <c r="K657" s="4">
        <f t="shared" si="241"/>
        <v>60</v>
      </c>
      <c r="L657" s="4">
        <f t="shared" ref="L657:M657" si="242">L658</f>
        <v>0</v>
      </c>
      <c r="M657" s="4">
        <f t="shared" si="242"/>
        <v>0</v>
      </c>
      <c r="N657" s="21">
        <f t="shared" si="229"/>
        <v>0</v>
      </c>
      <c r="O657" s="21">
        <f t="shared" si="230"/>
        <v>0</v>
      </c>
      <c r="P657" s="21">
        <f t="shared" si="231"/>
        <v>0</v>
      </c>
    </row>
    <row r="658" spans="3:16" s="7" customFormat="1">
      <c r="C658" s="98"/>
      <c r="D658" s="154"/>
      <c r="E658" s="149"/>
      <c r="F658" s="149"/>
      <c r="G658" s="149"/>
      <c r="H658" s="81" t="s">
        <v>64</v>
      </c>
      <c r="I658" s="31">
        <v>70</v>
      </c>
      <c r="J658" s="32">
        <v>70</v>
      </c>
      <c r="K658" s="32">
        <v>60</v>
      </c>
      <c r="L658" s="4"/>
      <c r="M658" s="4"/>
      <c r="N658" s="21">
        <f t="shared" si="229"/>
        <v>0</v>
      </c>
      <c r="O658" s="21">
        <f t="shared" si="230"/>
        <v>0</v>
      </c>
      <c r="P658" s="21">
        <f t="shared" si="231"/>
        <v>0</v>
      </c>
    </row>
    <row r="659" spans="3:16" s="7" customFormat="1">
      <c r="C659" s="98"/>
      <c r="D659" s="154"/>
      <c r="E659" s="149"/>
      <c r="F659" s="149"/>
      <c r="G659" s="149"/>
      <c r="H659" s="81" t="s">
        <v>21</v>
      </c>
      <c r="I659" s="31">
        <v>0</v>
      </c>
      <c r="J659" s="32">
        <v>0</v>
      </c>
      <c r="K659" s="32">
        <v>0</v>
      </c>
      <c r="L659" s="4"/>
      <c r="M659" s="4"/>
      <c r="N659" s="21"/>
      <c r="O659" s="21"/>
      <c r="P659" s="21"/>
    </row>
    <row r="660" spans="3:16" s="7" customFormat="1">
      <c r="C660" s="98"/>
      <c r="D660" s="154"/>
      <c r="E660" s="149"/>
      <c r="F660" s="149"/>
      <c r="G660" s="149"/>
      <c r="H660" s="81" t="s">
        <v>22</v>
      </c>
      <c r="I660" s="31">
        <v>0</v>
      </c>
      <c r="J660" s="32">
        <v>0</v>
      </c>
      <c r="K660" s="32">
        <v>0</v>
      </c>
      <c r="L660" s="4"/>
      <c r="M660" s="4"/>
      <c r="N660" s="21"/>
      <c r="O660" s="21"/>
      <c r="P660" s="21"/>
    </row>
    <row r="661" spans="3:16" s="7" customFormat="1">
      <c r="C661" s="99"/>
      <c r="D661" s="155"/>
      <c r="E661" s="150"/>
      <c r="F661" s="150"/>
      <c r="G661" s="150"/>
      <c r="H661" s="85" t="s">
        <v>35</v>
      </c>
      <c r="I661" s="31">
        <v>0</v>
      </c>
      <c r="J661" s="32">
        <v>0</v>
      </c>
      <c r="K661" s="32">
        <v>0</v>
      </c>
      <c r="L661" s="4"/>
      <c r="M661" s="4"/>
      <c r="N661" s="21"/>
      <c r="O661" s="21"/>
      <c r="P661" s="21"/>
    </row>
    <row r="662" spans="3:16" s="7" customFormat="1" hidden="1">
      <c r="C662" s="97" t="s">
        <v>314</v>
      </c>
      <c r="D662" s="130" t="s">
        <v>315</v>
      </c>
      <c r="E662" s="148" t="s">
        <v>316</v>
      </c>
      <c r="F662" s="148">
        <v>2022</v>
      </c>
      <c r="G662" s="148">
        <v>2022</v>
      </c>
      <c r="H662" s="81" t="s">
        <v>19</v>
      </c>
      <c r="I662" s="22">
        <f>I663+I664+I665+I666</f>
        <v>0</v>
      </c>
      <c r="J662" s="4">
        <f t="shared" ref="J662:K662" si="243">J663+J664+J665+J666</f>
        <v>0</v>
      </c>
      <c r="K662" s="4">
        <f t="shared" si="243"/>
        <v>0</v>
      </c>
      <c r="L662" s="4">
        <v>0</v>
      </c>
      <c r="M662" s="4">
        <v>0</v>
      </c>
      <c r="N662" s="21"/>
      <c r="O662" s="21"/>
      <c r="P662" s="21"/>
    </row>
    <row r="663" spans="3:16" s="7" customFormat="1" hidden="1">
      <c r="C663" s="98"/>
      <c r="D663" s="131"/>
      <c r="E663" s="149"/>
      <c r="F663" s="149"/>
      <c r="G663" s="149"/>
      <c r="H663" s="81" t="s">
        <v>64</v>
      </c>
      <c r="I663" s="31">
        <v>0</v>
      </c>
      <c r="J663" s="32">
        <v>0</v>
      </c>
      <c r="K663" s="32">
        <v>0</v>
      </c>
      <c r="L663" s="4"/>
      <c r="M663" s="4"/>
      <c r="N663" s="21"/>
      <c r="O663" s="21"/>
      <c r="P663" s="21"/>
    </row>
    <row r="664" spans="3:16" s="7" customFormat="1" hidden="1">
      <c r="C664" s="98"/>
      <c r="D664" s="131"/>
      <c r="E664" s="149"/>
      <c r="F664" s="149"/>
      <c r="G664" s="149"/>
      <c r="H664" s="81" t="s">
        <v>21</v>
      </c>
      <c r="I664" s="31">
        <v>0</v>
      </c>
      <c r="J664" s="32">
        <v>0</v>
      </c>
      <c r="K664" s="32">
        <v>0</v>
      </c>
      <c r="L664" s="4"/>
      <c r="M664" s="4"/>
      <c r="N664" s="21"/>
      <c r="O664" s="21"/>
      <c r="P664" s="21"/>
    </row>
    <row r="665" spans="3:16" s="7" customFormat="1" hidden="1">
      <c r="C665" s="98"/>
      <c r="D665" s="131"/>
      <c r="E665" s="149"/>
      <c r="F665" s="149"/>
      <c r="G665" s="149"/>
      <c r="H665" s="81" t="s">
        <v>22</v>
      </c>
      <c r="I665" s="31">
        <v>0</v>
      </c>
      <c r="J665" s="32">
        <v>0</v>
      </c>
      <c r="K665" s="32">
        <v>0</v>
      </c>
      <c r="L665" s="4"/>
      <c r="M665" s="4"/>
      <c r="N665" s="21"/>
      <c r="O665" s="21"/>
      <c r="P665" s="21"/>
    </row>
    <row r="666" spans="3:16" s="7" customFormat="1" hidden="1">
      <c r="C666" s="99"/>
      <c r="D666" s="132"/>
      <c r="E666" s="150"/>
      <c r="F666" s="150"/>
      <c r="G666" s="150"/>
      <c r="H666" s="85" t="s">
        <v>35</v>
      </c>
      <c r="I666" s="31">
        <v>0</v>
      </c>
      <c r="J666" s="32">
        <v>0</v>
      </c>
      <c r="K666" s="32">
        <v>0</v>
      </c>
      <c r="L666" s="4"/>
      <c r="M666" s="4"/>
      <c r="N666" s="21"/>
      <c r="O666" s="21"/>
      <c r="P666" s="21"/>
    </row>
    <row r="667" spans="3:16" s="7" customFormat="1" hidden="1">
      <c r="C667" s="126" t="s">
        <v>317</v>
      </c>
      <c r="D667" s="130" t="s">
        <v>318</v>
      </c>
      <c r="E667" s="116" t="s">
        <v>319</v>
      </c>
      <c r="F667" s="116">
        <v>2022</v>
      </c>
      <c r="G667" s="116">
        <v>2022</v>
      </c>
      <c r="H667" s="81" t="s">
        <v>19</v>
      </c>
      <c r="I667" s="22">
        <f>I668+I669+I670+I671</f>
        <v>0</v>
      </c>
      <c r="J667" s="4">
        <f t="shared" ref="J667:K667" si="244">J668+J669+J670+J671</f>
        <v>0</v>
      </c>
      <c r="K667" s="4">
        <f t="shared" si="244"/>
        <v>0</v>
      </c>
      <c r="L667" s="4">
        <v>0</v>
      </c>
      <c r="M667" s="4">
        <v>0</v>
      </c>
      <c r="N667" s="21"/>
      <c r="O667" s="21"/>
      <c r="P667" s="21"/>
    </row>
    <row r="668" spans="3:16" s="7" customFormat="1" hidden="1">
      <c r="C668" s="127"/>
      <c r="D668" s="131"/>
      <c r="E668" s="117"/>
      <c r="F668" s="117"/>
      <c r="G668" s="117"/>
      <c r="H668" s="81" t="s">
        <v>64</v>
      </c>
      <c r="I668" s="31">
        <v>0</v>
      </c>
      <c r="J668" s="32">
        <v>0</v>
      </c>
      <c r="K668" s="32">
        <v>0</v>
      </c>
      <c r="L668" s="4"/>
      <c r="M668" s="4"/>
      <c r="N668" s="21"/>
      <c r="O668" s="21"/>
      <c r="P668" s="21"/>
    </row>
    <row r="669" spans="3:16" s="7" customFormat="1" hidden="1">
      <c r="C669" s="127"/>
      <c r="D669" s="131"/>
      <c r="E669" s="117"/>
      <c r="F669" s="117"/>
      <c r="G669" s="117"/>
      <c r="H669" s="81" t="s">
        <v>21</v>
      </c>
      <c r="I669" s="31">
        <v>0</v>
      </c>
      <c r="J669" s="32">
        <v>0</v>
      </c>
      <c r="K669" s="32">
        <v>0</v>
      </c>
      <c r="L669" s="4"/>
      <c r="M669" s="4"/>
      <c r="N669" s="21"/>
      <c r="O669" s="21"/>
      <c r="P669" s="21"/>
    </row>
    <row r="670" spans="3:16" s="7" customFormat="1" hidden="1">
      <c r="C670" s="127"/>
      <c r="D670" s="131"/>
      <c r="E670" s="117"/>
      <c r="F670" s="117"/>
      <c r="G670" s="117"/>
      <c r="H670" s="81" t="s">
        <v>22</v>
      </c>
      <c r="I670" s="31">
        <v>0</v>
      </c>
      <c r="J670" s="32">
        <v>0</v>
      </c>
      <c r="K670" s="32">
        <v>0</v>
      </c>
      <c r="L670" s="4"/>
      <c r="M670" s="4"/>
      <c r="N670" s="21"/>
      <c r="O670" s="21"/>
      <c r="P670" s="21"/>
    </row>
    <row r="671" spans="3:16" s="7" customFormat="1" hidden="1">
      <c r="C671" s="128"/>
      <c r="D671" s="132"/>
      <c r="E671" s="118"/>
      <c r="F671" s="118"/>
      <c r="G671" s="118"/>
      <c r="H671" s="85" t="s">
        <v>35</v>
      </c>
      <c r="I671" s="31">
        <v>0</v>
      </c>
      <c r="J671" s="32">
        <v>0</v>
      </c>
      <c r="K671" s="32">
        <v>0</v>
      </c>
      <c r="L671" s="4"/>
      <c r="M671" s="4"/>
      <c r="N671" s="21"/>
      <c r="O671" s="21"/>
      <c r="P671" s="21"/>
    </row>
    <row r="672" spans="3:16" s="7" customFormat="1" hidden="1">
      <c r="C672" s="126" t="s">
        <v>320</v>
      </c>
      <c r="D672" s="130" t="s">
        <v>321</v>
      </c>
      <c r="E672" s="148" t="s">
        <v>313</v>
      </c>
      <c r="F672" s="129">
        <v>2022</v>
      </c>
      <c r="G672" s="129">
        <v>2022</v>
      </c>
      <c r="H672" s="81" t="s">
        <v>19</v>
      </c>
      <c r="I672" s="22">
        <f>I673+I674+I675+I676</f>
        <v>0</v>
      </c>
      <c r="J672" s="4">
        <f t="shared" ref="J672:K672" si="245">J673+J674+J675+J676</f>
        <v>0</v>
      </c>
      <c r="K672" s="4">
        <f t="shared" si="245"/>
        <v>0</v>
      </c>
      <c r="L672" s="4">
        <v>0</v>
      </c>
      <c r="M672" s="4">
        <v>0</v>
      </c>
      <c r="N672" s="21"/>
      <c r="O672" s="21"/>
      <c r="P672" s="21"/>
    </row>
    <row r="673" spans="3:16" s="7" customFormat="1" hidden="1">
      <c r="C673" s="127"/>
      <c r="D673" s="131"/>
      <c r="E673" s="149"/>
      <c r="F673" s="129"/>
      <c r="G673" s="129"/>
      <c r="H673" s="81" t="s">
        <v>64</v>
      </c>
      <c r="I673" s="31">
        <v>0</v>
      </c>
      <c r="J673" s="32">
        <v>0</v>
      </c>
      <c r="K673" s="32">
        <v>0</v>
      </c>
      <c r="L673" s="4"/>
      <c r="M673" s="4"/>
      <c r="N673" s="21"/>
      <c r="O673" s="21"/>
      <c r="P673" s="21"/>
    </row>
    <row r="674" spans="3:16" s="7" customFormat="1" hidden="1">
      <c r="C674" s="127"/>
      <c r="D674" s="131"/>
      <c r="E674" s="149"/>
      <c r="F674" s="129"/>
      <c r="G674" s="129"/>
      <c r="H674" s="81" t="s">
        <v>21</v>
      </c>
      <c r="I674" s="31">
        <v>0</v>
      </c>
      <c r="J674" s="32">
        <v>0</v>
      </c>
      <c r="K674" s="32">
        <v>0</v>
      </c>
      <c r="L674" s="4"/>
      <c r="M674" s="4"/>
      <c r="N674" s="21"/>
      <c r="O674" s="21"/>
      <c r="P674" s="21"/>
    </row>
    <row r="675" spans="3:16" s="7" customFormat="1" hidden="1">
      <c r="C675" s="127"/>
      <c r="D675" s="131"/>
      <c r="E675" s="149"/>
      <c r="F675" s="129"/>
      <c r="G675" s="129"/>
      <c r="H675" s="81" t="s">
        <v>22</v>
      </c>
      <c r="I675" s="31">
        <v>0</v>
      </c>
      <c r="J675" s="32">
        <v>0</v>
      </c>
      <c r="K675" s="32">
        <v>0</v>
      </c>
      <c r="L675" s="4"/>
      <c r="M675" s="4"/>
      <c r="N675" s="21"/>
      <c r="O675" s="21"/>
      <c r="P675" s="21"/>
    </row>
    <row r="676" spans="3:16" s="7" customFormat="1" hidden="1">
      <c r="C676" s="128"/>
      <c r="D676" s="132"/>
      <c r="E676" s="150"/>
      <c r="F676" s="129"/>
      <c r="G676" s="129"/>
      <c r="H676" s="85" t="s">
        <v>35</v>
      </c>
      <c r="I676" s="31">
        <v>0</v>
      </c>
      <c r="J676" s="32">
        <v>0</v>
      </c>
      <c r="K676" s="32">
        <v>0</v>
      </c>
      <c r="L676" s="4"/>
      <c r="M676" s="4"/>
      <c r="N676" s="21"/>
      <c r="O676" s="21"/>
      <c r="P676" s="21"/>
    </row>
    <row r="677" spans="3:16" s="7" customFormat="1" hidden="1">
      <c r="C677" s="126" t="s">
        <v>322</v>
      </c>
      <c r="D677" s="130" t="s">
        <v>323</v>
      </c>
      <c r="E677" s="116" t="s">
        <v>324</v>
      </c>
      <c r="F677" s="129">
        <v>2023</v>
      </c>
      <c r="G677" s="129">
        <v>2023</v>
      </c>
      <c r="H677" s="81" t="s">
        <v>19</v>
      </c>
      <c r="I677" s="22">
        <f>I678+I679+I680+I681</f>
        <v>0</v>
      </c>
      <c r="J677" s="4">
        <f t="shared" ref="J677:K677" si="246">J678+J679+J680+J681</f>
        <v>0</v>
      </c>
      <c r="K677" s="4">
        <f t="shared" si="246"/>
        <v>0</v>
      </c>
      <c r="L677" s="4">
        <v>0</v>
      </c>
      <c r="M677" s="4">
        <v>0</v>
      </c>
      <c r="N677" s="21"/>
      <c r="O677" s="21"/>
      <c r="P677" s="21"/>
    </row>
    <row r="678" spans="3:16" s="7" customFormat="1" hidden="1">
      <c r="C678" s="127"/>
      <c r="D678" s="131"/>
      <c r="E678" s="117"/>
      <c r="F678" s="129"/>
      <c r="G678" s="129"/>
      <c r="H678" s="81" t="s">
        <v>64</v>
      </c>
      <c r="I678" s="31">
        <v>0</v>
      </c>
      <c r="J678" s="32">
        <v>0</v>
      </c>
      <c r="K678" s="32">
        <v>0</v>
      </c>
      <c r="L678" s="4"/>
      <c r="M678" s="4"/>
      <c r="N678" s="21"/>
      <c r="O678" s="21"/>
      <c r="P678" s="21"/>
    </row>
    <row r="679" spans="3:16" s="7" customFormat="1" hidden="1">
      <c r="C679" s="127"/>
      <c r="D679" s="131"/>
      <c r="E679" s="117"/>
      <c r="F679" s="129"/>
      <c r="G679" s="129"/>
      <c r="H679" s="81" t="s">
        <v>21</v>
      </c>
      <c r="I679" s="31">
        <v>0</v>
      </c>
      <c r="J679" s="32">
        <v>0</v>
      </c>
      <c r="K679" s="32">
        <v>0</v>
      </c>
      <c r="L679" s="4"/>
      <c r="M679" s="4"/>
      <c r="N679" s="21"/>
      <c r="O679" s="21"/>
      <c r="P679" s="21"/>
    </row>
    <row r="680" spans="3:16" s="7" customFormat="1" hidden="1">
      <c r="C680" s="127"/>
      <c r="D680" s="131"/>
      <c r="E680" s="117"/>
      <c r="F680" s="129"/>
      <c r="G680" s="129"/>
      <c r="H680" s="81" t="s">
        <v>22</v>
      </c>
      <c r="I680" s="31">
        <v>0</v>
      </c>
      <c r="J680" s="32">
        <v>0</v>
      </c>
      <c r="K680" s="32">
        <v>0</v>
      </c>
      <c r="L680" s="4"/>
      <c r="M680" s="4"/>
      <c r="N680" s="21"/>
      <c r="O680" s="21"/>
      <c r="P680" s="21"/>
    </row>
    <row r="681" spans="3:16" s="7" customFormat="1" hidden="1">
      <c r="C681" s="128"/>
      <c r="D681" s="132"/>
      <c r="E681" s="118"/>
      <c r="F681" s="129"/>
      <c r="G681" s="129"/>
      <c r="H681" s="85" t="s">
        <v>35</v>
      </c>
      <c r="I681" s="31">
        <v>0</v>
      </c>
      <c r="J681" s="32">
        <v>0</v>
      </c>
      <c r="K681" s="32">
        <v>0</v>
      </c>
      <c r="L681" s="4"/>
      <c r="M681" s="4"/>
      <c r="N681" s="21"/>
      <c r="O681" s="21"/>
      <c r="P681" s="21"/>
    </row>
    <row r="682" spans="3:16" s="7" customFormat="1">
      <c r="C682" s="126" t="s">
        <v>325</v>
      </c>
      <c r="D682" s="100" t="s">
        <v>326</v>
      </c>
      <c r="E682" s="116" t="s">
        <v>327</v>
      </c>
      <c r="F682" s="129">
        <v>2021</v>
      </c>
      <c r="G682" s="129">
        <v>2023</v>
      </c>
      <c r="H682" s="81" t="s">
        <v>19</v>
      </c>
      <c r="I682" s="22">
        <f>I683+I684+I685+I686</f>
        <v>1000</v>
      </c>
      <c r="J682" s="4">
        <f t="shared" ref="J682:K682" si="247">J683+J684+J685+J686</f>
        <v>1000</v>
      </c>
      <c r="K682" s="4">
        <f t="shared" si="247"/>
        <v>900</v>
      </c>
      <c r="L682" s="4">
        <f t="shared" ref="L682:M682" si="248">L683+L684+L685+L686</f>
        <v>135</v>
      </c>
      <c r="M682" s="4">
        <f t="shared" si="248"/>
        <v>135</v>
      </c>
      <c r="N682" s="21">
        <f t="shared" si="229"/>
        <v>13.5</v>
      </c>
      <c r="O682" s="21">
        <f t="shared" si="230"/>
        <v>13.5</v>
      </c>
      <c r="P682" s="21">
        <f t="shared" si="231"/>
        <v>15</v>
      </c>
    </row>
    <row r="683" spans="3:16" s="7" customFormat="1">
      <c r="C683" s="127"/>
      <c r="D683" s="101"/>
      <c r="E683" s="117"/>
      <c r="F683" s="129"/>
      <c r="G683" s="129"/>
      <c r="H683" s="81" t="s">
        <v>64</v>
      </c>
      <c r="I683" s="31">
        <f>SUM(I688+I693+I698+I703+I708+I713)</f>
        <v>1000</v>
      </c>
      <c r="J683" s="32">
        <f t="shared" ref="J683:K683" si="249">SUM(J688+J693+J698+J703+J708+J713)</f>
        <v>1000</v>
      </c>
      <c r="K683" s="32">
        <f t="shared" si="249"/>
        <v>900</v>
      </c>
      <c r="L683" s="32">
        <f t="shared" ref="L683:M683" si="250">SUM(L688+L693+L698+L703+L708+L713)</f>
        <v>135</v>
      </c>
      <c r="M683" s="32">
        <f t="shared" si="250"/>
        <v>135</v>
      </c>
      <c r="N683" s="21">
        <f t="shared" si="229"/>
        <v>13.5</v>
      </c>
      <c r="O683" s="21">
        <f t="shared" si="230"/>
        <v>13.5</v>
      </c>
      <c r="P683" s="21">
        <f t="shared" si="231"/>
        <v>15</v>
      </c>
    </row>
    <row r="684" spans="3:16" s="7" customFormat="1">
      <c r="C684" s="127"/>
      <c r="D684" s="101"/>
      <c r="E684" s="117"/>
      <c r="F684" s="129"/>
      <c r="G684" s="129"/>
      <c r="H684" s="81" t="s">
        <v>21</v>
      </c>
      <c r="I684" s="31">
        <v>0</v>
      </c>
      <c r="J684" s="32">
        <v>0</v>
      </c>
      <c r="K684" s="32">
        <v>0</v>
      </c>
      <c r="L684" s="4"/>
      <c r="M684" s="4"/>
      <c r="N684" s="21"/>
      <c r="O684" s="21"/>
      <c r="P684" s="21"/>
    </row>
    <row r="685" spans="3:16" s="7" customFormat="1">
      <c r="C685" s="127"/>
      <c r="D685" s="101"/>
      <c r="E685" s="117"/>
      <c r="F685" s="129"/>
      <c r="G685" s="129"/>
      <c r="H685" s="81" t="s">
        <v>22</v>
      </c>
      <c r="I685" s="31">
        <v>0</v>
      </c>
      <c r="J685" s="32">
        <v>0</v>
      </c>
      <c r="K685" s="32">
        <v>0</v>
      </c>
      <c r="L685" s="4"/>
      <c r="M685" s="4"/>
      <c r="N685" s="21"/>
      <c r="O685" s="21"/>
      <c r="P685" s="21"/>
    </row>
    <row r="686" spans="3:16" s="7" customFormat="1">
      <c r="C686" s="128"/>
      <c r="D686" s="102"/>
      <c r="E686" s="118"/>
      <c r="F686" s="129"/>
      <c r="G686" s="129"/>
      <c r="H686" s="85" t="s">
        <v>35</v>
      </c>
      <c r="I686" s="31">
        <v>0</v>
      </c>
      <c r="J686" s="32">
        <v>0</v>
      </c>
      <c r="K686" s="32">
        <v>0</v>
      </c>
      <c r="L686" s="4"/>
      <c r="M686" s="4"/>
      <c r="N686" s="21"/>
      <c r="O686" s="21"/>
      <c r="P686" s="21"/>
    </row>
    <row r="687" spans="3:16" s="7" customFormat="1">
      <c r="C687" s="126" t="s">
        <v>328</v>
      </c>
      <c r="D687" s="151" t="s">
        <v>329</v>
      </c>
      <c r="E687" s="116" t="s">
        <v>330</v>
      </c>
      <c r="F687" s="116">
        <v>2021</v>
      </c>
      <c r="G687" s="116">
        <v>2021</v>
      </c>
      <c r="H687" s="81" t="s">
        <v>19</v>
      </c>
      <c r="I687" s="22">
        <f>I688+I689+I690+I691</f>
        <v>850</v>
      </c>
      <c r="J687" s="4">
        <f t="shared" ref="J687:K687" si="251">J688+J689+J690+J691</f>
        <v>850</v>
      </c>
      <c r="K687" s="4">
        <f t="shared" si="251"/>
        <v>765</v>
      </c>
      <c r="L687" s="4">
        <f t="shared" ref="L687:M687" si="252">SUM(L688:L689)</f>
        <v>0</v>
      </c>
      <c r="M687" s="4">
        <f t="shared" si="252"/>
        <v>0</v>
      </c>
      <c r="N687" s="21">
        <f t="shared" si="229"/>
        <v>0</v>
      </c>
      <c r="O687" s="21">
        <f t="shared" si="230"/>
        <v>0</v>
      </c>
      <c r="P687" s="21">
        <f t="shared" si="231"/>
        <v>0</v>
      </c>
    </row>
    <row r="688" spans="3:16" s="7" customFormat="1">
      <c r="C688" s="127"/>
      <c r="D688" s="151"/>
      <c r="E688" s="117"/>
      <c r="F688" s="117"/>
      <c r="G688" s="117"/>
      <c r="H688" s="81" t="s">
        <v>64</v>
      </c>
      <c r="I688" s="31">
        <v>850</v>
      </c>
      <c r="J688" s="32">
        <v>850</v>
      </c>
      <c r="K688" s="32">
        <f>800-35</f>
        <v>765</v>
      </c>
      <c r="L688" s="4"/>
      <c r="M688" s="4"/>
      <c r="N688" s="21">
        <f t="shared" si="229"/>
        <v>0</v>
      </c>
      <c r="O688" s="21">
        <f t="shared" si="230"/>
        <v>0</v>
      </c>
      <c r="P688" s="21">
        <f t="shared" si="231"/>
        <v>0</v>
      </c>
    </row>
    <row r="689" spans="3:16" s="7" customFormat="1">
      <c r="C689" s="127"/>
      <c r="D689" s="151"/>
      <c r="E689" s="117"/>
      <c r="F689" s="117"/>
      <c r="G689" s="117"/>
      <c r="H689" s="81" t="s">
        <v>21</v>
      </c>
      <c r="I689" s="31">
        <v>0</v>
      </c>
      <c r="J689" s="32">
        <v>0</v>
      </c>
      <c r="K689" s="32">
        <v>0</v>
      </c>
      <c r="L689" s="4"/>
      <c r="M689" s="4"/>
      <c r="N689" s="21"/>
      <c r="O689" s="21"/>
      <c r="P689" s="21"/>
    </row>
    <row r="690" spans="3:16" s="7" customFormat="1">
      <c r="C690" s="127"/>
      <c r="D690" s="151"/>
      <c r="E690" s="117"/>
      <c r="F690" s="117"/>
      <c r="G690" s="117"/>
      <c r="H690" s="81" t="s">
        <v>22</v>
      </c>
      <c r="I690" s="31">
        <v>0</v>
      </c>
      <c r="J690" s="32">
        <v>0</v>
      </c>
      <c r="K690" s="32">
        <v>0</v>
      </c>
      <c r="L690" s="4"/>
      <c r="M690" s="4"/>
      <c r="N690" s="21"/>
      <c r="O690" s="21"/>
      <c r="P690" s="21"/>
    </row>
    <row r="691" spans="3:16" s="7" customFormat="1">
      <c r="C691" s="128"/>
      <c r="D691" s="151"/>
      <c r="E691" s="118"/>
      <c r="F691" s="118"/>
      <c r="G691" s="118"/>
      <c r="H691" s="85" t="s">
        <v>35</v>
      </c>
      <c r="I691" s="31">
        <v>0</v>
      </c>
      <c r="J691" s="32">
        <v>0</v>
      </c>
      <c r="K691" s="32">
        <v>0</v>
      </c>
      <c r="L691" s="4"/>
      <c r="M691" s="4"/>
      <c r="N691" s="21"/>
      <c r="O691" s="21"/>
      <c r="P691" s="21"/>
    </row>
    <row r="692" spans="3:16" s="7" customFormat="1">
      <c r="C692" s="126" t="s">
        <v>331</v>
      </c>
      <c r="D692" s="153" t="s">
        <v>989</v>
      </c>
      <c r="E692" s="148" t="s">
        <v>313</v>
      </c>
      <c r="F692" s="116">
        <v>2021</v>
      </c>
      <c r="G692" s="116">
        <v>2021</v>
      </c>
      <c r="H692" s="81" t="s">
        <v>19</v>
      </c>
      <c r="I692" s="22">
        <f>I693+I694+I695+I696</f>
        <v>150</v>
      </c>
      <c r="J692" s="4">
        <f t="shared" ref="J692:K692" si="253">J693+J694+J695+J696</f>
        <v>150</v>
      </c>
      <c r="K692" s="4">
        <f t="shared" si="253"/>
        <v>135</v>
      </c>
      <c r="L692" s="4">
        <f t="shared" ref="L692:M692" si="254">L693</f>
        <v>135</v>
      </c>
      <c r="M692" s="4">
        <f t="shared" si="254"/>
        <v>135</v>
      </c>
      <c r="N692" s="21">
        <f t="shared" si="229"/>
        <v>90</v>
      </c>
      <c r="O692" s="21">
        <f t="shared" si="230"/>
        <v>90</v>
      </c>
      <c r="P692" s="21">
        <f t="shared" si="231"/>
        <v>100</v>
      </c>
    </row>
    <row r="693" spans="3:16" s="7" customFormat="1">
      <c r="C693" s="127"/>
      <c r="D693" s="154"/>
      <c r="E693" s="149"/>
      <c r="F693" s="117"/>
      <c r="G693" s="117"/>
      <c r="H693" s="81" t="s">
        <v>64</v>
      </c>
      <c r="I693" s="31">
        <v>150</v>
      </c>
      <c r="J693" s="32">
        <v>150</v>
      </c>
      <c r="K693" s="32">
        <v>135</v>
      </c>
      <c r="L693" s="4">
        <v>135</v>
      </c>
      <c r="M693" s="4">
        <v>135</v>
      </c>
      <c r="N693" s="21">
        <f t="shared" si="229"/>
        <v>90</v>
      </c>
      <c r="O693" s="21">
        <f t="shared" si="230"/>
        <v>90</v>
      </c>
      <c r="P693" s="21">
        <f t="shared" si="231"/>
        <v>100</v>
      </c>
    </row>
    <row r="694" spans="3:16" s="7" customFormat="1">
      <c r="C694" s="127"/>
      <c r="D694" s="154"/>
      <c r="E694" s="149"/>
      <c r="F694" s="117"/>
      <c r="G694" s="117"/>
      <c r="H694" s="81" t="s">
        <v>21</v>
      </c>
      <c r="I694" s="31">
        <v>0</v>
      </c>
      <c r="J694" s="32">
        <v>0</v>
      </c>
      <c r="K694" s="32">
        <v>0</v>
      </c>
      <c r="L694" s="4"/>
      <c r="M694" s="4"/>
      <c r="N694" s="21"/>
      <c r="O694" s="21"/>
      <c r="P694" s="21"/>
    </row>
    <row r="695" spans="3:16" s="7" customFormat="1">
      <c r="C695" s="127"/>
      <c r="D695" s="154"/>
      <c r="E695" s="149"/>
      <c r="F695" s="117"/>
      <c r="G695" s="117"/>
      <c r="H695" s="81" t="s">
        <v>22</v>
      </c>
      <c r="I695" s="31">
        <v>0</v>
      </c>
      <c r="J695" s="32">
        <v>0</v>
      </c>
      <c r="K695" s="32">
        <v>0</v>
      </c>
      <c r="L695" s="4"/>
      <c r="M695" s="4"/>
      <c r="N695" s="21"/>
      <c r="O695" s="21"/>
      <c r="P695" s="21"/>
    </row>
    <row r="696" spans="3:16" s="7" customFormat="1">
      <c r="C696" s="128"/>
      <c r="D696" s="155"/>
      <c r="E696" s="150"/>
      <c r="F696" s="118"/>
      <c r="G696" s="118"/>
      <c r="H696" s="85" t="s">
        <v>35</v>
      </c>
      <c r="I696" s="31">
        <v>0</v>
      </c>
      <c r="J696" s="32">
        <v>0</v>
      </c>
      <c r="K696" s="32">
        <v>0</v>
      </c>
      <c r="L696" s="4"/>
      <c r="M696" s="4"/>
      <c r="N696" s="21"/>
      <c r="O696" s="21"/>
      <c r="P696" s="21"/>
    </row>
    <row r="697" spans="3:16" s="7" customFormat="1" hidden="1">
      <c r="C697" s="126" t="s">
        <v>332</v>
      </c>
      <c r="D697" s="153" t="s">
        <v>333</v>
      </c>
      <c r="E697" s="116" t="s">
        <v>334</v>
      </c>
      <c r="F697" s="148">
        <v>2022</v>
      </c>
      <c r="G697" s="148">
        <v>2022</v>
      </c>
      <c r="H697" s="81" t="s">
        <v>19</v>
      </c>
      <c r="I697" s="22">
        <f>I698+I699+I700+I701</f>
        <v>0</v>
      </c>
      <c r="J697" s="4">
        <f t="shared" ref="J697:K697" si="255">J698+J699+J700+J701</f>
        <v>0</v>
      </c>
      <c r="K697" s="4">
        <f t="shared" si="255"/>
        <v>0</v>
      </c>
      <c r="L697" s="4">
        <v>0</v>
      </c>
      <c r="M697" s="4">
        <v>0</v>
      </c>
      <c r="N697" s="21"/>
      <c r="O697" s="21"/>
      <c r="P697" s="21"/>
    </row>
    <row r="698" spans="3:16" s="7" customFormat="1" hidden="1">
      <c r="C698" s="127"/>
      <c r="D698" s="154"/>
      <c r="E698" s="117"/>
      <c r="F698" s="149"/>
      <c r="G698" s="149"/>
      <c r="H698" s="81" t="s">
        <v>64</v>
      </c>
      <c r="I698" s="31">
        <v>0</v>
      </c>
      <c r="J698" s="32">
        <v>0</v>
      </c>
      <c r="K698" s="32">
        <v>0</v>
      </c>
      <c r="L698" s="4"/>
      <c r="M698" s="4"/>
      <c r="N698" s="21"/>
      <c r="O698" s="21"/>
      <c r="P698" s="21"/>
    </row>
    <row r="699" spans="3:16" s="7" customFormat="1" hidden="1">
      <c r="C699" s="127"/>
      <c r="D699" s="154"/>
      <c r="E699" s="117"/>
      <c r="F699" s="149"/>
      <c r="G699" s="149"/>
      <c r="H699" s="81" t="s">
        <v>21</v>
      </c>
      <c r="I699" s="31">
        <v>0</v>
      </c>
      <c r="J699" s="32">
        <v>0</v>
      </c>
      <c r="K699" s="32">
        <v>0</v>
      </c>
      <c r="L699" s="4"/>
      <c r="M699" s="4"/>
      <c r="N699" s="21"/>
      <c r="O699" s="21"/>
      <c r="P699" s="21"/>
    </row>
    <row r="700" spans="3:16" s="7" customFormat="1" hidden="1">
      <c r="C700" s="127"/>
      <c r="D700" s="154"/>
      <c r="E700" s="117"/>
      <c r="F700" s="149"/>
      <c r="G700" s="149"/>
      <c r="H700" s="81" t="s">
        <v>22</v>
      </c>
      <c r="I700" s="31">
        <v>0</v>
      </c>
      <c r="J700" s="32">
        <v>0</v>
      </c>
      <c r="K700" s="32">
        <v>0</v>
      </c>
      <c r="L700" s="4"/>
      <c r="M700" s="4"/>
      <c r="N700" s="21"/>
      <c r="O700" s="21"/>
      <c r="P700" s="21"/>
    </row>
    <row r="701" spans="3:16" s="7" customFormat="1" hidden="1">
      <c r="C701" s="128"/>
      <c r="D701" s="155"/>
      <c r="E701" s="118"/>
      <c r="F701" s="150"/>
      <c r="G701" s="150"/>
      <c r="H701" s="85" t="s">
        <v>35</v>
      </c>
      <c r="I701" s="31">
        <v>0</v>
      </c>
      <c r="J701" s="32">
        <v>0</v>
      </c>
      <c r="K701" s="32">
        <v>0</v>
      </c>
      <c r="L701" s="4"/>
      <c r="M701" s="4"/>
      <c r="N701" s="21"/>
      <c r="O701" s="21"/>
      <c r="P701" s="21"/>
    </row>
    <row r="702" spans="3:16" s="7" customFormat="1" hidden="1">
      <c r="C702" s="126" t="s">
        <v>335</v>
      </c>
      <c r="D702" s="153" t="s">
        <v>336</v>
      </c>
      <c r="E702" s="148" t="s">
        <v>313</v>
      </c>
      <c r="F702" s="116">
        <v>2022</v>
      </c>
      <c r="G702" s="116">
        <v>2022</v>
      </c>
      <c r="H702" s="81" t="s">
        <v>19</v>
      </c>
      <c r="I702" s="22">
        <f>I703+I704+I705+I706</f>
        <v>0</v>
      </c>
      <c r="J702" s="4">
        <f t="shared" ref="J702:K702" si="256">J703+J704+J705+J706</f>
        <v>0</v>
      </c>
      <c r="K702" s="4">
        <f t="shared" si="256"/>
        <v>0</v>
      </c>
      <c r="L702" s="4">
        <v>0</v>
      </c>
      <c r="M702" s="4">
        <v>0</v>
      </c>
      <c r="N702" s="21"/>
      <c r="O702" s="21"/>
      <c r="P702" s="21"/>
    </row>
    <row r="703" spans="3:16" s="7" customFormat="1" hidden="1">
      <c r="C703" s="127"/>
      <c r="D703" s="154"/>
      <c r="E703" s="149"/>
      <c r="F703" s="117"/>
      <c r="G703" s="117"/>
      <c r="H703" s="81" t="s">
        <v>64</v>
      </c>
      <c r="I703" s="31">
        <v>0</v>
      </c>
      <c r="J703" s="32">
        <v>0</v>
      </c>
      <c r="K703" s="32">
        <v>0</v>
      </c>
      <c r="L703" s="4"/>
      <c r="M703" s="4"/>
      <c r="N703" s="21"/>
      <c r="O703" s="21"/>
      <c r="P703" s="21"/>
    </row>
    <row r="704" spans="3:16" s="7" customFormat="1" hidden="1">
      <c r="C704" s="127"/>
      <c r="D704" s="154"/>
      <c r="E704" s="149"/>
      <c r="F704" s="117"/>
      <c r="G704" s="117"/>
      <c r="H704" s="81" t="s">
        <v>21</v>
      </c>
      <c r="I704" s="31">
        <v>0</v>
      </c>
      <c r="J704" s="32">
        <v>0</v>
      </c>
      <c r="K704" s="32">
        <v>0</v>
      </c>
      <c r="L704" s="4"/>
      <c r="M704" s="4"/>
      <c r="N704" s="21"/>
      <c r="O704" s="21"/>
      <c r="P704" s="21"/>
    </row>
    <row r="705" spans="2:16" s="7" customFormat="1" hidden="1">
      <c r="C705" s="127"/>
      <c r="D705" s="154"/>
      <c r="E705" s="149"/>
      <c r="F705" s="117"/>
      <c r="G705" s="117"/>
      <c r="H705" s="81" t="s">
        <v>22</v>
      </c>
      <c r="I705" s="31">
        <v>0</v>
      </c>
      <c r="J705" s="32">
        <v>0</v>
      </c>
      <c r="K705" s="32">
        <v>0</v>
      </c>
      <c r="L705" s="4"/>
      <c r="M705" s="4"/>
      <c r="N705" s="21"/>
      <c r="O705" s="21"/>
      <c r="P705" s="21"/>
    </row>
    <row r="706" spans="2:16" s="7" customFormat="1" hidden="1">
      <c r="C706" s="128"/>
      <c r="D706" s="155"/>
      <c r="E706" s="150"/>
      <c r="F706" s="118"/>
      <c r="G706" s="118"/>
      <c r="H706" s="85" t="s">
        <v>35</v>
      </c>
      <c r="I706" s="31">
        <v>0</v>
      </c>
      <c r="J706" s="32">
        <v>0</v>
      </c>
      <c r="K706" s="32">
        <v>0</v>
      </c>
      <c r="L706" s="4"/>
      <c r="M706" s="4"/>
      <c r="N706" s="21"/>
      <c r="O706" s="21"/>
      <c r="P706" s="21"/>
    </row>
    <row r="707" spans="2:16" s="7" customFormat="1" hidden="1">
      <c r="C707" s="126" t="s">
        <v>337</v>
      </c>
      <c r="D707" s="153" t="s">
        <v>338</v>
      </c>
      <c r="E707" s="116" t="s">
        <v>334</v>
      </c>
      <c r="F707" s="148">
        <v>2023</v>
      </c>
      <c r="G707" s="148">
        <v>2023</v>
      </c>
      <c r="H707" s="81" t="s">
        <v>19</v>
      </c>
      <c r="I707" s="22">
        <f>I708+I709+I710+I711</f>
        <v>0</v>
      </c>
      <c r="J707" s="4">
        <f t="shared" ref="J707:K707" si="257">J708+J709+J710+J711</f>
        <v>0</v>
      </c>
      <c r="K707" s="4">
        <f t="shared" si="257"/>
        <v>0</v>
      </c>
      <c r="L707" s="4">
        <v>0</v>
      </c>
      <c r="M707" s="4">
        <v>0</v>
      </c>
      <c r="N707" s="21"/>
      <c r="O707" s="21"/>
      <c r="P707" s="21"/>
    </row>
    <row r="708" spans="2:16" s="7" customFormat="1" hidden="1">
      <c r="C708" s="127"/>
      <c r="D708" s="154"/>
      <c r="E708" s="117"/>
      <c r="F708" s="149"/>
      <c r="G708" s="149"/>
      <c r="H708" s="81" t="s">
        <v>64</v>
      </c>
      <c r="I708" s="31">
        <v>0</v>
      </c>
      <c r="J708" s="32">
        <v>0</v>
      </c>
      <c r="K708" s="32">
        <v>0</v>
      </c>
      <c r="L708" s="4"/>
      <c r="M708" s="4"/>
      <c r="N708" s="21"/>
      <c r="O708" s="21"/>
      <c r="P708" s="21"/>
    </row>
    <row r="709" spans="2:16" s="7" customFormat="1" hidden="1">
      <c r="C709" s="127"/>
      <c r="D709" s="154"/>
      <c r="E709" s="117"/>
      <c r="F709" s="149"/>
      <c r="G709" s="149"/>
      <c r="H709" s="81" t="s">
        <v>21</v>
      </c>
      <c r="I709" s="31">
        <v>0</v>
      </c>
      <c r="J709" s="32">
        <v>0</v>
      </c>
      <c r="K709" s="32">
        <v>0</v>
      </c>
      <c r="L709" s="4"/>
      <c r="M709" s="4"/>
      <c r="N709" s="21"/>
      <c r="O709" s="21"/>
      <c r="P709" s="21"/>
    </row>
    <row r="710" spans="2:16" s="7" customFormat="1" hidden="1">
      <c r="C710" s="127"/>
      <c r="D710" s="154"/>
      <c r="E710" s="117"/>
      <c r="F710" s="149"/>
      <c r="G710" s="149"/>
      <c r="H710" s="81" t="s">
        <v>22</v>
      </c>
      <c r="I710" s="31">
        <v>0</v>
      </c>
      <c r="J710" s="32">
        <v>0</v>
      </c>
      <c r="K710" s="32">
        <v>0</v>
      </c>
      <c r="L710" s="4"/>
      <c r="M710" s="4"/>
      <c r="N710" s="21"/>
      <c r="O710" s="21"/>
      <c r="P710" s="21"/>
    </row>
    <row r="711" spans="2:16" s="7" customFormat="1" hidden="1">
      <c r="C711" s="128"/>
      <c r="D711" s="155"/>
      <c r="E711" s="118"/>
      <c r="F711" s="150"/>
      <c r="G711" s="150"/>
      <c r="H711" s="85" t="s">
        <v>35</v>
      </c>
      <c r="I711" s="31">
        <v>0</v>
      </c>
      <c r="J711" s="32">
        <v>0</v>
      </c>
      <c r="K711" s="32">
        <v>0</v>
      </c>
      <c r="L711" s="4"/>
      <c r="M711" s="4"/>
      <c r="N711" s="21"/>
      <c r="O711" s="21"/>
      <c r="P711" s="21"/>
    </row>
    <row r="712" spans="2:16" s="7" customFormat="1" hidden="1">
      <c r="C712" s="126" t="s">
        <v>339</v>
      </c>
      <c r="D712" s="153" t="s">
        <v>340</v>
      </c>
      <c r="E712" s="148" t="s">
        <v>313</v>
      </c>
      <c r="F712" s="116">
        <v>2023</v>
      </c>
      <c r="G712" s="116">
        <v>2023</v>
      </c>
      <c r="H712" s="81" t="s">
        <v>19</v>
      </c>
      <c r="I712" s="22">
        <f>I713+I714+I715+I716</f>
        <v>0</v>
      </c>
      <c r="J712" s="4">
        <f t="shared" ref="J712:K712" si="258">J713+J714+J715+J716</f>
        <v>0</v>
      </c>
      <c r="K712" s="4">
        <f t="shared" si="258"/>
        <v>0</v>
      </c>
      <c r="L712" s="4">
        <v>0</v>
      </c>
      <c r="M712" s="4">
        <v>0</v>
      </c>
      <c r="N712" s="21"/>
      <c r="O712" s="21"/>
      <c r="P712" s="21"/>
    </row>
    <row r="713" spans="2:16" s="7" customFormat="1" hidden="1">
      <c r="C713" s="127"/>
      <c r="D713" s="154"/>
      <c r="E713" s="149"/>
      <c r="F713" s="117"/>
      <c r="G713" s="117"/>
      <c r="H713" s="81" t="s">
        <v>64</v>
      </c>
      <c r="I713" s="31">
        <v>0</v>
      </c>
      <c r="J713" s="32">
        <v>0</v>
      </c>
      <c r="K713" s="32">
        <v>0</v>
      </c>
      <c r="L713" s="4"/>
      <c r="M713" s="4"/>
      <c r="N713" s="21"/>
      <c r="O713" s="21"/>
      <c r="P713" s="21"/>
    </row>
    <row r="714" spans="2:16" s="7" customFormat="1" hidden="1">
      <c r="C714" s="127"/>
      <c r="D714" s="154"/>
      <c r="E714" s="149"/>
      <c r="F714" s="117"/>
      <c r="G714" s="117"/>
      <c r="H714" s="81" t="s">
        <v>21</v>
      </c>
      <c r="I714" s="31">
        <v>0</v>
      </c>
      <c r="J714" s="32">
        <v>0</v>
      </c>
      <c r="K714" s="32">
        <v>0</v>
      </c>
      <c r="L714" s="4"/>
      <c r="M714" s="4"/>
      <c r="N714" s="21"/>
      <c r="O714" s="21"/>
      <c r="P714" s="21"/>
    </row>
    <row r="715" spans="2:16" s="7" customFormat="1" hidden="1">
      <c r="C715" s="127"/>
      <c r="D715" s="154"/>
      <c r="E715" s="149"/>
      <c r="F715" s="117"/>
      <c r="G715" s="117"/>
      <c r="H715" s="81" t="s">
        <v>22</v>
      </c>
      <c r="I715" s="31">
        <v>0</v>
      </c>
      <c r="J715" s="32">
        <v>0</v>
      </c>
      <c r="K715" s="32">
        <v>0</v>
      </c>
      <c r="L715" s="4"/>
      <c r="M715" s="4"/>
      <c r="N715" s="21"/>
      <c r="O715" s="21"/>
      <c r="P715" s="21"/>
    </row>
    <row r="716" spans="2:16" s="7" customFormat="1" hidden="1">
      <c r="C716" s="128"/>
      <c r="D716" s="155"/>
      <c r="E716" s="150"/>
      <c r="F716" s="118"/>
      <c r="G716" s="118"/>
      <c r="H716" s="85" t="s">
        <v>35</v>
      </c>
      <c r="I716" s="31">
        <v>0</v>
      </c>
      <c r="J716" s="32">
        <v>0</v>
      </c>
      <c r="K716" s="32">
        <v>0</v>
      </c>
      <c r="L716" s="4"/>
      <c r="M716" s="4"/>
      <c r="N716" s="21"/>
      <c r="O716" s="21"/>
      <c r="P716" s="21"/>
    </row>
    <row r="717" spans="2:16" s="7" customFormat="1">
      <c r="B717" s="2"/>
      <c r="C717" s="126" t="s">
        <v>341</v>
      </c>
      <c r="D717" s="163" t="s">
        <v>342</v>
      </c>
      <c r="E717" s="116" t="s">
        <v>34</v>
      </c>
      <c r="F717" s="116">
        <v>2021</v>
      </c>
      <c r="G717" s="116">
        <v>2023</v>
      </c>
      <c r="H717" s="81" t="s">
        <v>19</v>
      </c>
      <c r="I717" s="22">
        <f>I718+I719+I720+I721</f>
        <v>500</v>
      </c>
      <c r="J717" s="4">
        <f t="shared" ref="J717:K717" si="259">J718+J719+J720+J721</f>
        <v>500</v>
      </c>
      <c r="K717" s="4">
        <f t="shared" si="259"/>
        <v>450</v>
      </c>
      <c r="L717" s="4">
        <f t="shared" ref="L717:M717" si="260">L718+L719+L720+L721</f>
        <v>180</v>
      </c>
      <c r="M717" s="4">
        <f t="shared" si="260"/>
        <v>180</v>
      </c>
      <c r="N717" s="21">
        <f t="shared" ref="N717:N748" si="261">M717/I717*100</f>
        <v>36</v>
      </c>
      <c r="O717" s="21">
        <f t="shared" ref="O717:O748" si="262">M717/J717*100</f>
        <v>36</v>
      </c>
      <c r="P717" s="21">
        <f t="shared" ref="P717:P748" si="263">L717/K717*100</f>
        <v>40</v>
      </c>
    </row>
    <row r="718" spans="2:16" s="7" customFormat="1">
      <c r="C718" s="127"/>
      <c r="D718" s="164"/>
      <c r="E718" s="117"/>
      <c r="F718" s="117"/>
      <c r="G718" s="117"/>
      <c r="H718" s="81" t="s">
        <v>64</v>
      </c>
      <c r="I718" s="31">
        <f>I723+I728</f>
        <v>500</v>
      </c>
      <c r="J718" s="32">
        <f t="shared" ref="J718:K719" si="264">J723+J728</f>
        <v>500</v>
      </c>
      <c r="K718" s="32">
        <f t="shared" si="264"/>
        <v>450</v>
      </c>
      <c r="L718" s="32">
        <f t="shared" ref="L718:M718" si="265">L723+L728</f>
        <v>180</v>
      </c>
      <c r="M718" s="32">
        <f t="shared" si="265"/>
        <v>180</v>
      </c>
      <c r="N718" s="21">
        <f t="shared" si="261"/>
        <v>36</v>
      </c>
      <c r="O718" s="21">
        <f t="shared" si="262"/>
        <v>36</v>
      </c>
      <c r="P718" s="21">
        <f t="shared" si="263"/>
        <v>40</v>
      </c>
    </row>
    <row r="719" spans="2:16" s="7" customFormat="1">
      <c r="C719" s="127"/>
      <c r="D719" s="164"/>
      <c r="E719" s="117"/>
      <c r="F719" s="117"/>
      <c r="G719" s="117"/>
      <c r="H719" s="81" t="s">
        <v>21</v>
      </c>
      <c r="I719" s="31">
        <f>I724+I729</f>
        <v>0</v>
      </c>
      <c r="J719" s="32">
        <f t="shared" si="264"/>
        <v>0</v>
      </c>
      <c r="K719" s="32">
        <f t="shared" si="264"/>
        <v>0</v>
      </c>
      <c r="L719" s="4"/>
      <c r="M719" s="4"/>
      <c r="N719" s="21"/>
      <c r="O719" s="21"/>
      <c r="P719" s="21"/>
    </row>
    <row r="720" spans="2:16" s="7" customFormat="1">
      <c r="C720" s="127"/>
      <c r="D720" s="164"/>
      <c r="E720" s="117"/>
      <c r="F720" s="117"/>
      <c r="G720" s="117"/>
      <c r="H720" s="81" t="s">
        <v>22</v>
      </c>
      <c r="I720" s="31">
        <f t="shared" ref="I720:K721" si="266">I725+I730+I735</f>
        <v>0</v>
      </c>
      <c r="J720" s="32">
        <f t="shared" si="266"/>
        <v>0</v>
      </c>
      <c r="K720" s="32">
        <f t="shared" si="266"/>
        <v>0</v>
      </c>
      <c r="L720" s="4"/>
      <c r="M720" s="4"/>
      <c r="N720" s="21"/>
      <c r="O720" s="21"/>
      <c r="P720" s="21"/>
    </row>
    <row r="721" spans="1:16" s="7" customFormat="1">
      <c r="C721" s="128"/>
      <c r="D721" s="165"/>
      <c r="E721" s="118"/>
      <c r="F721" s="118"/>
      <c r="G721" s="118"/>
      <c r="H721" s="85" t="s">
        <v>35</v>
      </c>
      <c r="I721" s="31">
        <f t="shared" si="266"/>
        <v>0</v>
      </c>
      <c r="J721" s="32">
        <f t="shared" si="266"/>
        <v>0</v>
      </c>
      <c r="K721" s="32">
        <f t="shared" si="266"/>
        <v>0</v>
      </c>
      <c r="L721" s="4"/>
      <c r="M721" s="4"/>
      <c r="N721" s="21"/>
      <c r="O721" s="21"/>
      <c r="P721" s="21"/>
    </row>
    <row r="722" spans="1:16" s="7" customFormat="1">
      <c r="C722" s="126" t="s">
        <v>343</v>
      </c>
      <c r="D722" s="100" t="s">
        <v>344</v>
      </c>
      <c r="E722" s="116" t="s">
        <v>334</v>
      </c>
      <c r="F722" s="116">
        <v>2021</v>
      </c>
      <c r="G722" s="116">
        <v>2022</v>
      </c>
      <c r="H722" s="81" t="s">
        <v>19</v>
      </c>
      <c r="I722" s="22">
        <f>I723+I724+I725+I726</f>
        <v>300</v>
      </c>
      <c r="J722" s="4">
        <f t="shared" ref="J722:K722" si="267">J723+J724+J725+J726</f>
        <v>300</v>
      </c>
      <c r="K722" s="4">
        <f t="shared" si="267"/>
        <v>250</v>
      </c>
      <c r="L722" s="4">
        <f t="shared" ref="L722:M722" si="268">SUM(L723:L724)</f>
        <v>0</v>
      </c>
      <c r="M722" s="4">
        <f t="shared" si="268"/>
        <v>0</v>
      </c>
      <c r="N722" s="21">
        <f t="shared" si="261"/>
        <v>0</v>
      </c>
      <c r="O722" s="21">
        <f t="shared" si="262"/>
        <v>0</v>
      </c>
      <c r="P722" s="21">
        <f t="shared" si="263"/>
        <v>0</v>
      </c>
    </row>
    <row r="723" spans="1:16" s="7" customFormat="1">
      <c r="C723" s="127"/>
      <c r="D723" s="101"/>
      <c r="E723" s="117"/>
      <c r="F723" s="117"/>
      <c r="G723" s="117"/>
      <c r="H723" s="81" t="s">
        <v>64</v>
      </c>
      <c r="I723" s="31">
        <v>300</v>
      </c>
      <c r="J723" s="32">
        <v>300</v>
      </c>
      <c r="K723" s="32">
        <v>250</v>
      </c>
      <c r="L723" s="4"/>
      <c r="M723" s="4"/>
      <c r="N723" s="21">
        <f t="shared" si="261"/>
        <v>0</v>
      </c>
      <c r="O723" s="21">
        <f t="shared" si="262"/>
        <v>0</v>
      </c>
      <c r="P723" s="21">
        <f t="shared" si="263"/>
        <v>0</v>
      </c>
    </row>
    <row r="724" spans="1:16" s="7" customFormat="1">
      <c r="C724" s="127"/>
      <c r="D724" s="101"/>
      <c r="E724" s="117"/>
      <c r="F724" s="117"/>
      <c r="G724" s="117"/>
      <c r="H724" s="81" t="s">
        <v>21</v>
      </c>
      <c r="I724" s="31">
        <v>0</v>
      </c>
      <c r="J724" s="32">
        <v>0</v>
      </c>
      <c r="K724" s="32">
        <v>0</v>
      </c>
      <c r="L724" s="4"/>
      <c r="M724" s="4"/>
      <c r="N724" s="21"/>
      <c r="O724" s="21"/>
      <c r="P724" s="21"/>
    </row>
    <row r="725" spans="1:16" s="7" customFormat="1">
      <c r="C725" s="127"/>
      <c r="D725" s="101"/>
      <c r="E725" s="117"/>
      <c r="F725" s="117"/>
      <c r="G725" s="117"/>
      <c r="H725" s="81" t="s">
        <v>22</v>
      </c>
      <c r="I725" s="31">
        <f t="shared" ref="I725:K726" si="269">I730+I735+I740</f>
        <v>0</v>
      </c>
      <c r="J725" s="32">
        <f t="shared" si="269"/>
        <v>0</v>
      </c>
      <c r="K725" s="32">
        <f t="shared" si="269"/>
        <v>0</v>
      </c>
      <c r="L725" s="4"/>
      <c r="M725" s="4"/>
      <c r="N725" s="21"/>
      <c r="O725" s="21"/>
      <c r="P725" s="21"/>
    </row>
    <row r="726" spans="1:16" s="7" customFormat="1">
      <c r="C726" s="128"/>
      <c r="D726" s="102"/>
      <c r="E726" s="118"/>
      <c r="F726" s="118"/>
      <c r="G726" s="118"/>
      <c r="H726" s="85" t="s">
        <v>35</v>
      </c>
      <c r="I726" s="31">
        <f t="shared" si="269"/>
        <v>0</v>
      </c>
      <c r="J726" s="32">
        <f t="shared" si="269"/>
        <v>0</v>
      </c>
      <c r="K726" s="32">
        <f t="shared" si="269"/>
        <v>0</v>
      </c>
      <c r="L726" s="4"/>
      <c r="M726" s="4"/>
      <c r="N726" s="21"/>
      <c r="O726" s="21"/>
      <c r="P726" s="21"/>
    </row>
    <row r="727" spans="1:16" s="7" customFormat="1">
      <c r="C727" s="126" t="s">
        <v>345</v>
      </c>
      <c r="D727" s="100" t="s">
        <v>346</v>
      </c>
      <c r="E727" s="148" t="s">
        <v>313</v>
      </c>
      <c r="F727" s="116">
        <v>2021</v>
      </c>
      <c r="G727" s="116">
        <v>2022</v>
      </c>
      <c r="H727" s="81" t="s">
        <v>19</v>
      </c>
      <c r="I727" s="22">
        <f>I728+I729+I730+I731</f>
        <v>200</v>
      </c>
      <c r="J727" s="4">
        <f t="shared" ref="J727:K727" si="270">J728+J729+J730+J731</f>
        <v>200</v>
      </c>
      <c r="K727" s="4">
        <f t="shared" si="270"/>
        <v>200</v>
      </c>
      <c r="L727" s="4">
        <f t="shared" ref="L727:M727" si="271">SUM(L728:L729)</f>
        <v>180</v>
      </c>
      <c r="M727" s="4">
        <f t="shared" si="271"/>
        <v>180</v>
      </c>
      <c r="N727" s="21">
        <f t="shared" si="261"/>
        <v>90</v>
      </c>
      <c r="O727" s="21">
        <f t="shared" si="262"/>
        <v>90</v>
      </c>
      <c r="P727" s="21">
        <f t="shared" si="263"/>
        <v>90</v>
      </c>
    </row>
    <row r="728" spans="1:16" s="7" customFormat="1">
      <c r="C728" s="127"/>
      <c r="D728" s="101"/>
      <c r="E728" s="149"/>
      <c r="F728" s="117"/>
      <c r="G728" s="117"/>
      <c r="H728" s="81" t="s">
        <v>64</v>
      </c>
      <c r="I728" s="31">
        <v>200</v>
      </c>
      <c r="J728" s="32">
        <v>200</v>
      </c>
      <c r="K728" s="32">
        <v>200</v>
      </c>
      <c r="L728" s="4">
        <v>180</v>
      </c>
      <c r="M728" s="4">
        <v>180</v>
      </c>
      <c r="N728" s="21">
        <f t="shared" si="261"/>
        <v>90</v>
      </c>
      <c r="O728" s="21">
        <f t="shared" si="262"/>
        <v>90</v>
      </c>
      <c r="P728" s="21">
        <f t="shared" si="263"/>
        <v>90</v>
      </c>
    </row>
    <row r="729" spans="1:16" s="7" customFormat="1">
      <c r="C729" s="127"/>
      <c r="D729" s="101"/>
      <c r="E729" s="149"/>
      <c r="F729" s="117"/>
      <c r="G729" s="117"/>
      <c r="H729" s="81" t="s">
        <v>21</v>
      </c>
      <c r="I729" s="31">
        <v>0</v>
      </c>
      <c r="J729" s="32">
        <v>0</v>
      </c>
      <c r="K729" s="32">
        <v>0</v>
      </c>
      <c r="L729" s="4"/>
      <c r="M729" s="4"/>
      <c r="N729" s="21"/>
      <c r="O729" s="21"/>
      <c r="P729" s="21"/>
    </row>
    <row r="730" spans="1:16" s="7" customFormat="1">
      <c r="C730" s="127"/>
      <c r="D730" s="101"/>
      <c r="E730" s="149"/>
      <c r="F730" s="117"/>
      <c r="G730" s="117"/>
      <c r="H730" s="81" t="s">
        <v>22</v>
      </c>
      <c r="I730" s="31">
        <v>0</v>
      </c>
      <c r="J730" s="32">
        <v>0</v>
      </c>
      <c r="K730" s="32">
        <v>0</v>
      </c>
      <c r="L730" s="4"/>
      <c r="M730" s="4"/>
      <c r="N730" s="21"/>
      <c r="O730" s="21"/>
      <c r="P730" s="21"/>
    </row>
    <row r="731" spans="1:16" s="7" customFormat="1">
      <c r="C731" s="128"/>
      <c r="D731" s="102"/>
      <c r="E731" s="150"/>
      <c r="F731" s="118"/>
      <c r="G731" s="118"/>
      <c r="H731" s="85" t="s">
        <v>35</v>
      </c>
      <c r="I731" s="31">
        <v>0</v>
      </c>
      <c r="J731" s="32">
        <v>0</v>
      </c>
      <c r="K731" s="32">
        <v>0</v>
      </c>
      <c r="L731" s="4"/>
      <c r="M731" s="4"/>
      <c r="N731" s="21"/>
      <c r="O731" s="21"/>
      <c r="P731" s="21"/>
    </row>
    <row r="732" spans="1:16" s="7" customFormat="1">
      <c r="A732" s="3"/>
      <c r="C732" s="126" t="s">
        <v>347</v>
      </c>
      <c r="D732" s="163" t="s">
        <v>348</v>
      </c>
      <c r="E732" s="116" t="s">
        <v>349</v>
      </c>
      <c r="F732" s="116">
        <v>2021</v>
      </c>
      <c r="G732" s="116">
        <v>2023</v>
      </c>
      <c r="H732" s="85" t="s">
        <v>19</v>
      </c>
      <c r="I732" s="22">
        <f>I733+I734+I735+I736</f>
        <v>850</v>
      </c>
      <c r="J732" s="4">
        <f t="shared" ref="J732:K732" si="272">J733+J734+J735+J736</f>
        <v>850</v>
      </c>
      <c r="K732" s="4">
        <f t="shared" si="272"/>
        <v>765</v>
      </c>
      <c r="L732" s="4">
        <f t="shared" ref="L732:M732" si="273">L733</f>
        <v>0</v>
      </c>
      <c r="M732" s="4">
        <f t="shared" si="273"/>
        <v>0</v>
      </c>
      <c r="N732" s="21">
        <f t="shared" si="261"/>
        <v>0</v>
      </c>
      <c r="O732" s="21">
        <f t="shared" si="262"/>
        <v>0</v>
      </c>
      <c r="P732" s="21">
        <f t="shared" si="263"/>
        <v>0</v>
      </c>
    </row>
    <row r="733" spans="1:16" s="7" customFormat="1">
      <c r="C733" s="127"/>
      <c r="D733" s="164"/>
      <c r="E733" s="117"/>
      <c r="F733" s="117"/>
      <c r="G733" s="117"/>
      <c r="H733" s="85" t="s">
        <v>64</v>
      </c>
      <c r="I733" s="31">
        <f>I738+I743+I748+I753+I758+I763</f>
        <v>850</v>
      </c>
      <c r="J733" s="32">
        <f t="shared" ref="J733:K733" si="274">J738+J743+J748+J753+J758+J763</f>
        <v>850</v>
      </c>
      <c r="K733" s="32">
        <f t="shared" si="274"/>
        <v>765</v>
      </c>
      <c r="L733" s="4"/>
      <c r="M733" s="4"/>
      <c r="N733" s="21">
        <f t="shared" si="261"/>
        <v>0</v>
      </c>
      <c r="O733" s="21">
        <f t="shared" si="262"/>
        <v>0</v>
      </c>
      <c r="P733" s="21">
        <f t="shared" si="263"/>
        <v>0</v>
      </c>
    </row>
    <row r="734" spans="1:16" s="7" customFormat="1">
      <c r="C734" s="127"/>
      <c r="D734" s="164"/>
      <c r="E734" s="117"/>
      <c r="F734" s="117"/>
      <c r="G734" s="117"/>
      <c r="H734" s="85" t="s">
        <v>21</v>
      </c>
      <c r="I734" s="31">
        <f t="shared" ref="I734:K736" si="275">I739+I744+I749</f>
        <v>0</v>
      </c>
      <c r="J734" s="32">
        <f t="shared" si="275"/>
        <v>0</v>
      </c>
      <c r="K734" s="32">
        <f t="shared" si="275"/>
        <v>0</v>
      </c>
      <c r="L734" s="4"/>
      <c r="M734" s="4"/>
      <c r="N734" s="21"/>
      <c r="O734" s="21"/>
      <c r="P734" s="21"/>
    </row>
    <row r="735" spans="1:16" s="7" customFormat="1">
      <c r="C735" s="127"/>
      <c r="D735" s="164"/>
      <c r="E735" s="117"/>
      <c r="F735" s="117"/>
      <c r="G735" s="117"/>
      <c r="H735" s="85" t="s">
        <v>22</v>
      </c>
      <c r="I735" s="31">
        <f t="shared" si="275"/>
        <v>0</v>
      </c>
      <c r="J735" s="32">
        <f t="shared" si="275"/>
        <v>0</v>
      </c>
      <c r="K735" s="32">
        <f t="shared" si="275"/>
        <v>0</v>
      </c>
      <c r="L735" s="4"/>
      <c r="M735" s="4"/>
      <c r="N735" s="21"/>
      <c r="O735" s="21"/>
      <c r="P735" s="21"/>
    </row>
    <row r="736" spans="1:16" s="7" customFormat="1">
      <c r="C736" s="128"/>
      <c r="D736" s="165"/>
      <c r="E736" s="118"/>
      <c r="F736" s="118"/>
      <c r="G736" s="118"/>
      <c r="H736" s="85" t="s">
        <v>35</v>
      </c>
      <c r="I736" s="31">
        <f t="shared" si="275"/>
        <v>0</v>
      </c>
      <c r="J736" s="32">
        <f t="shared" si="275"/>
        <v>0</v>
      </c>
      <c r="K736" s="32">
        <f t="shared" si="275"/>
        <v>0</v>
      </c>
      <c r="L736" s="4"/>
      <c r="M736" s="4"/>
      <c r="N736" s="21"/>
      <c r="O736" s="21"/>
      <c r="P736" s="21"/>
    </row>
    <row r="737" spans="3:16" s="7" customFormat="1">
      <c r="C737" s="126" t="s">
        <v>350</v>
      </c>
      <c r="D737" s="153" t="s">
        <v>351</v>
      </c>
      <c r="E737" s="116" t="s">
        <v>334</v>
      </c>
      <c r="F737" s="116">
        <v>2021</v>
      </c>
      <c r="G737" s="116">
        <v>2021</v>
      </c>
      <c r="H737" s="85" t="s">
        <v>19</v>
      </c>
      <c r="I737" s="22">
        <f>I738+I739+I740+I741</f>
        <v>150</v>
      </c>
      <c r="J737" s="4">
        <f t="shared" ref="J737:K737" si="276">J738+J739+J740+J741</f>
        <v>150</v>
      </c>
      <c r="K737" s="4">
        <f t="shared" si="276"/>
        <v>150</v>
      </c>
      <c r="L737" s="4">
        <f t="shared" ref="L737:M737" si="277">L738</f>
        <v>0</v>
      </c>
      <c r="M737" s="4">
        <f t="shared" si="277"/>
        <v>0</v>
      </c>
      <c r="N737" s="21">
        <f t="shared" si="261"/>
        <v>0</v>
      </c>
      <c r="O737" s="21">
        <f t="shared" si="262"/>
        <v>0</v>
      </c>
      <c r="P737" s="21">
        <f t="shared" si="263"/>
        <v>0</v>
      </c>
    </row>
    <row r="738" spans="3:16" s="7" customFormat="1">
      <c r="C738" s="127"/>
      <c r="D738" s="154"/>
      <c r="E738" s="117"/>
      <c r="F738" s="117"/>
      <c r="G738" s="117"/>
      <c r="H738" s="85" t="s">
        <v>64</v>
      </c>
      <c r="I738" s="31">
        <v>150</v>
      </c>
      <c r="J738" s="32">
        <v>150</v>
      </c>
      <c r="K738" s="32">
        <v>150</v>
      </c>
      <c r="L738" s="4"/>
      <c r="M738" s="4"/>
      <c r="N738" s="21">
        <f t="shared" si="261"/>
        <v>0</v>
      </c>
      <c r="O738" s="21">
        <f t="shared" si="262"/>
        <v>0</v>
      </c>
      <c r="P738" s="21">
        <f t="shared" si="263"/>
        <v>0</v>
      </c>
    </row>
    <row r="739" spans="3:16" s="7" customFormat="1">
      <c r="C739" s="127"/>
      <c r="D739" s="154"/>
      <c r="E739" s="117"/>
      <c r="F739" s="117"/>
      <c r="G739" s="117"/>
      <c r="H739" s="85" t="s">
        <v>21</v>
      </c>
      <c r="I739" s="31">
        <v>0</v>
      </c>
      <c r="J739" s="32">
        <v>0</v>
      </c>
      <c r="K739" s="32">
        <v>0</v>
      </c>
      <c r="L739" s="4"/>
      <c r="M739" s="4"/>
      <c r="N739" s="21"/>
      <c r="O739" s="21"/>
      <c r="P739" s="21"/>
    </row>
    <row r="740" spans="3:16" s="7" customFormat="1">
      <c r="C740" s="127"/>
      <c r="D740" s="154"/>
      <c r="E740" s="117"/>
      <c r="F740" s="117"/>
      <c r="G740" s="117"/>
      <c r="H740" s="85" t="s">
        <v>22</v>
      </c>
      <c r="I740" s="31">
        <v>0</v>
      </c>
      <c r="J740" s="32">
        <v>0</v>
      </c>
      <c r="K740" s="32">
        <v>0</v>
      </c>
      <c r="L740" s="4"/>
      <c r="M740" s="4"/>
      <c r="N740" s="21"/>
      <c r="O740" s="21"/>
      <c r="P740" s="21"/>
    </row>
    <row r="741" spans="3:16" s="7" customFormat="1">
      <c r="C741" s="128"/>
      <c r="D741" s="155"/>
      <c r="E741" s="118"/>
      <c r="F741" s="118"/>
      <c r="G741" s="118"/>
      <c r="H741" s="85" t="s">
        <v>35</v>
      </c>
      <c r="I741" s="31">
        <v>0</v>
      </c>
      <c r="J741" s="32">
        <v>0</v>
      </c>
      <c r="K741" s="32">
        <v>0</v>
      </c>
      <c r="L741" s="4"/>
      <c r="M741" s="4"/>
      <c r="N741" s="21"/>
      <c r="O741" s="21"/>
      <c r="P741" s="21"/>
    </row>
    <row r="742" spans="3:16" s="7" customFormat="1">
      <c r="C742" s="126" t="s">
        <v>352</v>
      </c>
      <c r="D742" s="130" t="s">
        <v>353</v>
      </c>
      <c r="E742" s="116" t="s">
        <v>334</v>
      </c>
      <c r="F742" s="148">
        <v>2021</v>
      </c>
      <c r="G742" s="148">
        <v>2021</v>
      </c>
      <c r="H742" s="85" t="s">
        <v>19</v>
      </c>
      <c r="I742" s="22">
        <f>I743+I744+I745+I746</f>
        <v>200</v>
      </c>
      <c r="J742" s="4">
        <f t="shared" ref="J742:K742" si="278">J743+J744+J745+J746</f>
        <v>200</v>
      </c>
      <c r="K742" s="4">
        <f t="shared" si="278"/>
        <v>200</v>
      </c>
      <c r="L742" s="4">
        <f t="shared" ref="L742:M742" si="279">L743</f>
        <v>0</v>
      </c>
      <c r="M742" s="4">
        <f t="shared" si="279"/>
        <v>0</v>
      </c>
      <c r="N742" s="21">
        <f t="shared" si="261"/>
        <v>0</v>
      </c>
      <c r="O742" s="21">
        <f t="shared" si="262"/>
        <v>0</v>
      </c>
      <c r="P742" s="21">
        <f t="shared" si="263"/>
        <v>0</v>
      </c>
    </row>
    <row r="743" spans="3:16" s="7" customFormat="1">
      <c r="C743" s="127"/>
      <c r="D743" s="131"/>
      <c r="E743" s="117"/>
      <c r="F743" s="149"/>
      <c r="G743" s="149"/>
      <c r="H743" s="85" t="s">
        <v>20</v>
      </c>
      <c r="I743" s="31">
        <v>200</v>
      </c>
      <c r="J743" s="32">
        <v>200</v>
      </c>
      <c r="K743" s="32">
        <v>200</v>
      </c>
      <c r="L743" s="4"/>
      <c r="M743" s="4"/>
      <c r="N743" s="21">
        <f t="shared" si="261"/>
        <v>0</v>
      </c>
      <c r="O743" s="21">
        <f t="shared" si="262"/>
        <v>0</v>
      </c>
      <c r="P743" s="21">
        <f t="shared" si="263"/>
        <v>0</v>
      </c>
    </row>
    <row r="744" spans="3:16" s="7" customFormat="1">
      <c r="C744" s="127"/>
      <c r="D744" s="131"/>
      <c r="E744" s="117"/>
      <c r="F744" s="149"/>
      <c r="G744" s="149"/>
      <c r="H744" s="85" t="s">
        <v>21</v>
      </c>
      <c r="I744" s="31">
        <v>0</v>
      </c>
      <c r="J744" s="32">
        <v>0</v>
      </c>
      <c r="K744" s="32">
        <v>0</v>
      </c>
      <c r="L744" s="4"/>
      <c r="M744" s="4"/>
      <c r="N744" s="21"/>
      <c r="O744" s="21"/>
      <c r="P744" s="21"/>
    </row>
    <row r="745" spans="3:16" s="7" customFormat="1">
      <c r="C745" s="127"/>
      <c r="D745" s="131"/>
      <c r="E745" s="117"/>
      <c r="F745" s="149"/>
      <c r="G745" s="149"/>
      <c r="H745" s="85" t="s">
        <v>31</v>
      </c>
      <c r="I745" s="31">
        <v>0</v>
      </c>
      <c r="J745" s="32">
        <v>0</v>
      </c>
      <c r="K745" s="32">
        <v>0</v>
      </c>
      <c r="L745" s="4"/>
      <c r="M745" s="4"/>
      <c r="N745" s="21"/>
      <c r="O745" s="21"/>
      <c r="P745" s="21"/>
    </row>
    <row r="746" spans="3:16" s="7" customFormat="1">
      <c r="C746" s="128"/>
      <c r="D746" s="132"/>
      <c r="E746" s="118"/>
      <c r="F746" s="150"/>
      <c r="G746" s="88"/>
      <c r="H746" s="85" t="s">
        <v>35</v>
      </c>
      <c r="I746" s="31">
        <v>0</v>
      </c>
      <c r="J746" s="32">
        <v>0</v>
      </c>
      <c r="K746" s="32">
        <v>0</v>
      </c>
      <c r="L746" s="4"/>
      <c r="M746" s="4"/>
      <c r="N746" s="21"/>
      <c r="O746" s="21"/>
      <c r="P746" s="21"/>
    </row>
    <row r="747" spans="3:16" s="7" customFormat="1">
      <c r="C747" s="126" t="s">
        <v>354</v>
      </c>
      <c r="D747" s="130" t="s">
        <v>355</v>
      </c>
      <c r="E747" s="148" t="s">
        <v>313</v>
      </c>
      <c r="F747" s="116">
        <v>2021</v>
      </c>
      <c r="G747" s="116">
        <v>2021</v>
      </c>
      <c r="H747" s="85" t="s">
        <v>19</v>
      </c>
      <c r="I747" s="22">
        <f>I748+I749+I750+I751</f>
        <v>300</v>
      </c>
      <c r="J747" s="4">
        <f t="shared" ref="J747:K747" si="280">J748+J749+J750+J751</f>
        <v>300</v>
      </c>
      <c r="K747" s="4">
        <f t="shared" si="280"/>
        <v>215</v>
      </c>
      <c r="L747" s="4">
        <f t="shared" ref="L747:M747" si="281">L748</f>
        <v>0</v>
      </c>
      <c r="M747" s="4">
        <f t="shared" si="281"/>
        <v>0</v>
      </c>
      <c r="N747" s="21">
        <f t="shared" si="261"/>
        <v>0</v>
      </c>
      <c r="O747" s="21">
        <f t="shared" si="262"/>
        <v>0</v>
      </c>
      <c r="P747" s="21">
        <f t="shared" si="263"/>
        <v>0</v>
      </c>
    </row>
    <row r="748" spans="3:16" s="7" customFormat="1">
      <c r="C748" s="127"/>
      <c r="D748" s="131"/>
      <c r="E748" s="149"/>
      <c r="F748" s="117"/>
      <c r="G748" s="117"/>
      <c r="H748" s="85" t="s">
        <v>20</v>
      </c>
      <c r="I748" s="31">
        <v>300</v>
      </c>
      <c r="J748" s="32">
        <v>300</v>
      </c>
      <c r="K748" s="32">
        <f>300-100+15</f>
        <v>215</v>
      </c>
      <c r="L748" s="4"/>
      <c r="M748" s="4"/>
      <c r="N748" s="21">
        <f t="shared" si="261"/>
        <v>0</v>
      </c>
      <c r="O748" s="21">
        <f t="shared" si="262"/>
        <v>0</v>
      </c>
      <c r="P748" s="21">
        <f t="shared" si="263"/>
        <v>0</v>
      </c>
    </row>
    <row r="749" spans="3:16" s="7" customFormat="1">
      <c r="C749" s="127"/>
      <c r="D749" s="131"/>
      <c r="E749" s="149"/>
      <c r="F749" s="117"/>
      <c r="G749" s="117"/>
      <c r="H749" s="85" t="s">
        <v>21</v>
      </c>
      <c r="I749" s="31">
        <v>0</v>
      </c>
      <c r="J749" s="32">
        <v>0</v>
      </c>
      <c r="K749" s="32">
        <v>0</v>
      </c>
      <c r="L749" s="4"/>
      <c r="M749" s="4"/>
      <c r="N749" s="21"/>
      <c r="O749" s="21"/>
      <c r="P749" s="21"/>
    </row>
    <row r="750" spans="3:16" s="7" customFormat="1">
      <c r="C750" s="127"/>
      <c r="D750" s="131"/>
      <c r="E750" s="149"/>
      <c r="F750" s="117"/>
      <c r="G750" s="117"/>
      <c r="H750" s="85" t="s">
        <v>31</v>
      </c>
      <c r="I750" s="31">
        <v>0</v>
      </c>
      <c r="J750" s="32">
        <v>0</v>
      </c>
      <c r="K750" s="32">
        <v>0</v>
      </c>
      <c r="L750" s="4"/>
      <c r="M750" s="4"/>
      <c r="N750" s="21"/>
      <c r="O750" s="21"/>
      <c r="P750" s="21"/>
    </row>
    <row r="751" spans="3:16" s="7" customFormat="1">
      <c r="C751" s="128"/>
      <c r="D751" s="132"/>
      <c r="E751" s="150"/>
      <c r="F751" s="118"/>
      <c r="G751" s="118"/>
      <c r="H751" s="85" t="s">
        <v>35</v>
      </c>
      <c r="I751" s="31">
        <v>0</v>
      </c>
      <c r="J751" s="32">
        <v>0</v>
      </c>
      <c r="K751" s="32">
        <v>0</v>
      </c>
      <c r="L751" s="4"/>
      <c r="M751" s="4"/>
      <c r="N751" s="21"/>
      <c r="O751" s="21"/>
      <c r="P751" s="21"/>
    </row>
    <row r="752" spans="3:16" s="7" customFormat="1" hidden="1">
      <c r="C752" s="126" t="s">
        <v>356</v>
      </c>
      <c r="D752" s="130" t="s">
        <v>357</v>
      </c>
      <c r="E752" s="116" t="s">
        <v>358</v>
      </c>
      <c r="F752" s="148">
        <v>2022</v>
      </c>
      <c r="G752" s="148">
        <v>2022</v>
      </c>
      <c r="H752" s="81" t="s">
        <v>19</v>
      </c>
      <c r="I752" s="22">
        <f>I753+I754+I755+I756</f>
        <v>0</v>
      </c>
      <c r="J752" s="4">
        <f t="shared" ref="J752:K752" si="282">J753+J754+J755+J756</f>
        <v>0</v>
      </c>
      <c r="K752" s="4">
        <f t="shared" si="282"/>
        <v>0</v>
      </c>
      <c r="L752" s="4">
        <v>0</v>
      </c>
      <c r="M752" s="4">
        <v>0</v>
      </c>
      <c r="N752" s="21"/>
      <c r="O752" s="21"/>
      <c r="P752" s="21"/>
    </row>
    <row r="753" spans="3:16" s="7" customFormat="1" hidden="1">
      <c r="C753" s="127"/>
      <c r="D753" s="131"/>
      <c r="E753" s="117"/>
      <c r="F753" s="149"/>
      <c r="G753" s="149"/>
      <c r="H753" s="81" t="s">
        <v>64</v>
      </c>
      <c r="I753" s="31">
        <v>0</v>
      </c>
      <c r="J753" s="32">
        <v>0</v>
      </c>
      <c r="K753" s="32">
        <v>0</v>
      </c>
      <c r="L753" s="4"/>
      <c r="M753" s="4"/>
      <c r="N753" s="21"/>
      <c r="O753" s="21"/>
      <c r="P753" s="21"/>
    </row>
    <row r="754" spans="3:16" s="7" customFormat="1" hidden="1">
      <c r="C754" s="127"/>
      <c r="D754" s="131"/>
      <c r="E754" s="117"/>
      <c r="F754" s="149"/>
      <c r="G754" s="149"/>
      <c r="H754" s="81" t="s">
        <v>21</v>
      </c>
      <c r="I754" s="31">
        <v>0</v>
      </c>
      <c r="J754" s="32">
        <v>0</v>
      </c>
      <c r="K754" s="32">
        <v>0</v>
      </c>
      <c r="L754" s="4"/>
      <c r="M754" s="4"/>
      <c r="N754" s="21"/>
      <c r="O754" s="21"/>
      <c r="P754" s="21"/>
    </row>
    <row r="755" spans="3:16" s="7" customFormat="1" hidden="1">
      <c r="C755" s="127"/>
      <c r="D755" s="131"/>
      <c r="E755" s="117"/>
      <c r="F755" s="149"/>
      <c r="G755" s="149"/>
      <c r="H755" s="81" t="s">
        <v>22</v>
      </c>
      <c r="I755" s="31">
        <v>0</v>
      </c>
      <c r="J755" s="32">
        <v>0</v>
      </c>
      <c r="K755" s="32">
        <v>0</v>
      </c>
      <c r="L755" s="4"/>
      <c r="M755" s="4"/>
      <c r="N755" s="21"/>
      <c r="O755" s="21"/>
      <c r="P755" s="21"/>
    </row>
    <row r="756" spans="3:16" s="7" customFormat="1" hidden="1">
      <c r="C756" s="128"/>
      <c r="D756" s="132"/>
      <c r="E756" s="80"/>
      <c r="F756" s="150"/>
      <c r="G756" s="150"/>
      <c r="H756" s="85" t="s">
        <v>35</v>
      </c>
      <c r="I756" s="31">
        <v>0</v>
      </c>
      <c r="J756" s="32">
        <v>0</v>
      </c>
      <c r="K756" s="32">
        <v>0</v>
      </c>
      <c r="L756" s="4"/>
      <c r="M756" s="4"/>
      <c r="N756" s="21"/>
      <c r="O756" s="21"/>
      <c r="P756" s="21"/>
    </row>
    <row r="757" spans="3:16" s="7" customFormat="1" hidden="1">
      <c r="C757" s="126" t="s">
        <v>359</v>
      </c>
      <c r="D757" s="130" t="s">
        <v>360</v>
      </c>
      <c r="E757" s="116" t="s">
        <v>358</v>
      </c>
      <c r="F757" s="116">
        <v>2023</v>
      </c>
      <c r="G757" s="116">
        <v>2023</v>
      </c>
      <c r="H757" s="81" t="s">
        <v>19</v>
      </c>
      <c r="I757" s="22">
        <f>I758+I759+I760+I761</f>
        <v>0</v>
      </c>
      <c r="J757" s="4">
        <f t="shared" ref="J757:K757" si="283">J758+J759+J760+J761</f>
        <v>0</v>
      </c>
      <c r="K757" s="4">
        <f t="shared" si="283"/>
        <v>0</v>
      </c>
      <c r="L757" s="4">
        <f t="shared" ref="L757:M757" si="284">SUM(L758)</f>
        <v>0</v>
      </c>
      <c r="M757" s="4">
        <f t="shared" si="284"/>
        <v>0</v>
      </c>
      <c r="N757" s="21"/>
      <c r="O757" s="21"/>
      <c r="P757" s="21"/>
    </row>
    <row r="758" spans="3:16" s="7" customFormat="1" hidden="1">
      <c r="C758" s="127"/>
      <c r="D758" s="131"/>
      <c r="E758" s="117"/>
      <c r="F758" s="117"/>
      <c r="G758" s="117"/>
      <c r="H758" s="81" t="s">
        <v>64</v>
      </c>
      <c r="I758" s="31">
        <v>0</v>
      </c>
      <c r="J758" s="32">
        <v>0</v>
      </c>
      <c r="K758" s="32">
        <v>0</v>
      </c>
      <c r="L758" s="4"/>
      <c r="M758" s="4"/>
      <c r="N758" s="21"/>
      <c r="O758" s="21"/>
      <c r="P758" s="21"/>
    </row>
    <row r="759" spans="3:16" s="7" customFormat="1" hidden="1">
      <c r="C759" s="127"/>
      <c r="D759" s="131"/>
      <c r="E759" s="117"/>
      <c r="F759" s="117"/>
      <c r="G759" s="117"/>
      <c r="H759" s="81" t="s">
        <v>21</v>
      </c>
      <c r="I759" s="31">
        <v>0</v>
      </c>
      <c r="J759" s="32">
        <v>0</v>
      </c>
      <c r="K759" s="32">
        <v>0</v>
      </c>
      <c r="L759" s="4"/>
      <c r="M759" s="4"/>
      <c r="N759" s="21"/>
      <c r="O759" s="21"/>
      <c r="P759" s="21"/>
    </row>
    <row r="760" spans="3:16" s="7" customFormat="1" hidden="1">
      <c r="C760" s="127"/>
      <c r="D760" s="131"/>
      <c r="E760" s="117"/>
      <c r="F760" s="117"/>
      <c r="G760" s="117"/>
      <c r="H760" s="81" t="s">
        <v>22</v>
      </c>
      <c r="I760" s="31">
        <v>0</v>
      </c>
      <c r="J760" s="32">
        <v>0</v>
      </c>
      <c r="K760" s="32">
        <v>0</v>
      </c>
      <c r="L760" s="4"/>
      <c r="M760" s="4"/>
      <c r="N760" s="21"/>
      <c r="O760" s="21"/>
      <c r="P760" s="21"/>
    </row>
    <row r="761" spans="3:16" s="7" customFormat="1" hidden="1">
      <c r="C761" s="128"/>
      <c r="D761" s="132"/>
      <c r="E761" s="80"/>
      <c r="F761" s="118"/>
      <c r="G761" s="118"/>
      <c r="H761" s="85" t="s">
        <v>35</v>
      </c>
      <c r="I761" s="31">
        <v>0</v>
      </c>
      <c r="J761" s="32">
        <v>0</v>
      </c>
      <c r="K761" s="32">
        <v>0</v>
      </c>
      <c r="L761" s="4"/>
      <c r="M761" s="4"/>
      <c r="N761" s="21"/>
      <c r="O761" s="21"/>
      <c r="P761" s="21"/>
    </row>
    <row r="762" spans="3:16" s="7" customFormat="1">
      <c r="C762" s="126" t="s">
        <v>361</v>
      </c>
      <c r="D762" s="163" t="s">
        <v>362</v>
      </c>
      <c r="E762" s="116" t="s">
        <v>277</v>
      </c>
      <c r="F762" s="116">
        <v>2021</v>
      </c>
      <c r="G762" s="116">
        <v>2023</v>
      </c>
      <c r="H762" s="81" t="s">
        <v>19</v>
      </c>
      <c r="I762" s="22">
        <f>I763+I764+I765+I766</f>
        <v>200</v>
      </c>
      <c r="J762" s="4">
        <f t="shared" ref="J762:K762" si="285">J763+J764+J765+J766</f>
        <v>200</v>
      </c>
      <c r="K762" s="4">
        <f t="shared" si="285"/>
        <v>200</v>
      </c>
      <c r="L762" s="4">
        <f t="shared" ref="L762:M762" si="286">SUM(L763)</f>
        <v>0</v>
      </c>
      <c r="M762" s="4">
        <f t="shared" si="286"/>
        <v>0</v>
      </c>
      <c r="N762" s="21">
        <f t="shared" ref="N762:N818" si="287">M762/I762*100</f>
        <v>0</v>
      </c>
      <c r="O762" s="21">
        <f t="shared" ref="O762:O818" si="288">M762/J762*100</f>
        <v>0</v>
      </c>
      <c r="P762" s="21">
        <f t="shared" ref="P762:P818" si="289">L762/K762*100</f>
        <v>0</v>
      </c>
    </row>
    <row r="763" spans="3:16" s="7" customFormat="1">
      <c r="C763" s="127"/>
      <c r="D763" s="164"/>
      <c r="E763" s="117"/>
      <c r="F763" s="117"/>
      <c r="G763" s="117"/>
      <c r="H763" s="81" t="s">
        <v>64</v>
      </c>
      <c r="I763" s="31">
        <v>200</v>
      </c>
      <c r="J763" s="32">
        <v>200</v>
      </c>
      <c r="K763" s="32">
        <v>200</v>
      </c>
      <c r="L763" s="4"/>
      <c r="M763" s="4"/>
      <c r="N763" s="21">
        <f t="shared" si="287"/>
        <v>0</v>
      </c>
      <c r="O763" s="21">
        <f t="shared" si="288"/>
        <v>0</v>
      </c>
      <c r="P763" s="21">
        <f t="shared" si="289"/>
        <v>0</v>
      </c>
    </row>
    <row r="764" spans="3:16" s="7" customFormat="1">
      <c r="C764" s="127"/>
      <c r="D764" s="164"/>
      <c r="E764" s="117"/>
      <c r="F764" s="117"/>
      <c r="G764" s="117"/>
      <c r="H764" s="81" t="s">
        <v>21</v>
      </c>
      <c r="I764" s="31">
        <v>0</v>
      </c>
      <c r="J764" s="32">
        <v>0</v>
      </c>
      <c r="K764" s="32">
        <v>0</v>
      </c>
      <c r="L764" s="4"/>
      <c r="M764" s="4"/>
      <c r="N764" s="21"/>
      <c r="O764" s="21"/>
      <c r="P764" s="21"/>
    </row>
    <row r="765" spans="3:16" s="7" customFormat="1">
      <c r="C765" s="127"/>
      <c r="D765" s="164"/>
      <c r="E765" s="117"/>
      <c r="F765" s="117"/>
      <c r="G765" s="117"/>
      <c r="H765" s="81" t="s">
        <v>22</v>
      </c>
      <c r="I765" s="31">
        <v>0</v>
      </c>
      <c r="J765" s="32">
        <v>0</v>
      </c>
      <c r="K765" s="32">
        <v>0</v>
      </c>
      <c r="L765" s="4"/>
      <c r="M765" s="4"/>
      <c r="N765" s="21"/>
      <c r="O765" s="21"/>
      <c r="P765" s="21"/>
    </row>
    <row r="766" spans="3:16" s="7" customFormat="1">
      <c r="C766" s="128"/>
      <c r="D766" s="165"/>
      <c r="E766" s="118"/>
      <c r="F766" s="118"/>
      <c r="G766" s="118"/>
      <c r="H766" s="85" t="s">
        <v>35</v>
      </c>
      <c r="I766" s="31">
        <v>0</v>
      </c>
      <c r="J766" s="32">
        <v>0</v>
      </c>
      <c r="K766" s="32">
        <v>0</v>
      </c>
      <c r="L766" s="4"/>
      <c r="M766" s="4"/>
      <c r="N766" s="21"/>
      <c r="O766" s="21"/>
      <c r="P766" s="21"/>
    </row>
    <row r="767" spans="3:16" s="15" customFormat="1">
      <c r="C767" s="122" t="s">
        <v>363</v>
      </c>
      <c r="D767" s="176" t="s">
        <v>364</v>
      </c>
      <c r="E767" s="129" t="s">
        <v>146</v>
      </c>
      <c r="F767" s="129">
        <v>2021</v>
      </c>
      <c r="G767" s="129">
        <v>2023</v>
      </c>
      <c r="H767" s="85" t="s">
        <v>19</v>
      </c>
      <c r="I767" s="22">
        <f>I768+I769+I770+I771</f>
        <v>739425.60000000009</v>
      </c>
      <c r="J767" s="4">
        <f t="shared" ref="J767:M767" si="290">J768+J769+J770+J771</f>
        <v>117954.3</v>
      </c>
      <c r="K767" s="4">
        <f t="shared" si="290"/>
        <v>115492.2</v>
      </c>
      <c r="L767" s="4">
        <f t="shared" si="290"/>
        <v>60207.9</v>
      </c>
      <c r="M767" s="4">
        <f t="shared" si="290"/>
        <v>255083.6</v>
      </c>
      <c r="N767" s="21">
        <f t="shared" si="287"/>
        <v>34.497534302301673</v>
      </c>
      <c r="O767" s="21">
        <f t="shared" si="288"/>
        <v>216.25629587051932</v>
      </c>
      <c r="P767" s="21">
        <f t="shared" si="289"/>
        <v>52.13157252178069</v>
      </c>
    </row>
    <row r="768" spans="3:16" s="15" customFormat="1">
      <c r="C768" s="122"/>
      <c r="D768" s="176"/>
      <c r="E768" s="129"/>
      <c r="F768" s="129"/>
      <c r="G768" s="129"/>
      <c r="H768" s="85" t="s">
        <v>20</v>
      </c>
      <c r="I768" s="22">
        <f>I773+I778+I798+I913+I938</f>
        <v>117954.3</v>
      </c>
      <c r="J768" s="4">
        <f t="shared" ref="J768:M771" si="291">J773+J778+J798+J913+J938</f>
        <v>117954.3</v>
      </c>
      <c r="K768" s="4">
        <f t="shared" si="291"/>
        <v>115492.2</v>
      </c>
      <c r="L768" s="4">
        <f t="shared" si="291"/>
        <v>60207.9</v>
      </c>
      <c r="M768" s="4">
        <f t="shared" si="291"/>
        <v>60207.9</v>
      </c>
      <c r="N768" s="21">
        <f t="shared" si="287"/>
        <v>51.043412575887437</v>
      </c>
      <c r="O768" s="21">
        <f t="shared" si="288"/>
        <v>51.043412575887437</v>
      </c>
      <c r="P768" s="21">
        <f t="shared" si="289"/>
        <v>52.13157252178069</v>
      </c>
    </row>
    <row r="769" spans="3:16" s="15" customFormat="1">
      <c r="C769" s="122"/>
      <c r="D769" s="176"/>
      <c r="E769" s="129"/>
      <c r="F769" s="129"/>
      <c r="G769" s="129"/>
      <c r="H769" s="85" t="s">
        <v>21</v>
      </c>
      <c r="I769" s="22">
        <f>I774+I779+I799+I914+I939</f>
        <v>0</v>
      </c>
      <c r="J769" s="4">
        <f t="shared" si="291"/>
        <v>0</v>
      </c>
      <c r="K769" s="4">
        <f t="shared" si="291"/>
        <v>0</v>
      </c>
      <c r="L769" s="4">
        <f t="shared" si="291"/>
        <v>0</v>
      </c>
      <c r="M769" s="4">
        <f t="shared" si="291"/>
        <v>0</v>
      </c>
      <c r="N769" s="21"/>
      <c r="O769" s="21"/>
      <c r="P769" s="21"/>
    </row>
    <row r="770" spans="3:16" s="15" customFormat="1">
      <c r="C770" s="122"/>
      <c r="D770" s="176"/>
      <c r="E770" s="129"/>
      <c r="F770" s="129"/>
      <c r="G770" s="129"/>
      <c r="H770" s="85" t="s">
        <v>31</v>
      </c>
      <c r="I770" s="22">
        <f>I775+I780+I800+I915+I940</f>
        <v>620785</v>
      </c>
      <c r="J770" s="4">
        <f t="shared" si="291"/>
        <v>0</v>
      </c>
      <c r="K770" s="4">
        <f t="shared" si="291"/>
        <v>0</v>
      </c>
      <c r="L770" s="4">
        <f t="shared" si="291"/>
        <v>0</v>
      </c>
      <c r="M770" s="4">
        <f t="shared" si="291"/>
        <v>194547.30000000002</v>
      </c>
      <c r="N770" s="21">
        <f t="shared" si="287"/>
        <v>31.338917660703792</v>
      </c>
      <c r="O770" s="21" t="e">
        <f t="shared" si="288"/>
        <v>#DIV/0!</v>
      </c>
      <c r="P770" s="21" t="e">
        <f t="shared" si="289"/>
        <v>#DIV/0!</v>
      </c>
    </row>
    <row r="771" spans="3:16" s="15" customFormat="1">
      <c r="C771" s="122"/>
      <c r="D771" s="176"/>
      <c r="E771" s="129"/>
      <c r="F771" s="129"/>
      <c r="G771" s="129"/>
      <c r="H771" s="85" t="s">
        <v>35</v>
      </c>
      <c r="I771" s="22">
        <f>I776+I781+I801+I916+I941</f>
        <v>686.3</v>
      </c>
      <c r="J771" s="4">
        <f t="shared" si="291"/>
        <v>0</v>
      </c>
      <c r="K771" s="4">
        <f t="shared" si="291"/>
        <v>0</v>
      </c>
      <c r="L771" s="4">
        <f t="shared" si="291"/>
        <v>0</v>
      </c>
      <c r="M771" s="4">
        <f t="shared" si="291"/>
        <v>328.4</v>
      </c>
      <c r="N771" s="21">
        <f t="shared" si="287"/>
        <v>47.850794113361502</v>
      </c>
      <c r="O771" s="21" t="e">
        <f t="shared" si="288"/>
        <v>#DIV/0!</v>
      </c>
      <c r="P771" s="21" t="e">
        <f t="shared" si="289"/>
        <v>#DIV/0!</v>
      </c>
    </row>
    <row r="772" spans="3:16" s="7" customFormat="1">
      <c r="C772" s="126" t="s">
        <v>365</v>
      </c>
      <c r="D772" s="163" t="s">
        <v>366</v>
      </c>
      <c r="E772" s="116" t="s">
        <v>34</v>
      </c>
      <c r="F772" s="116">
        <v>2021</v>
      </c>
      <c r="G772" s="116">
        <v>2023</v>
      </c>
      <c r="H772" s="85" t="s">
        <v>19</v>
      </c>
      <c r="I772" s="22">
        <f>I773+I774+I775+I776</f>
        <v>735775.60000000009</v>
      </c>
      <c r="J772" s="4">
        <f t="shared" ref="J772:M772" si="292">J773+J774+J775+J776</f>
        <v>114304.3</v>
      </c>
      <c r="K772" s="4">
        <f t="shared" si="292"/>
        <v>112207.2</v>
      </c>
      <c r="L772" s="4">
        <f t="shared" si="292"/>
        <v>59363.5</v>
      </c>
      <c r="M772" s="4">
        <f t="shared" si="292"/>
        <v>254239.2</v>
      </c>
      <c r="N772" s="21">
        <f t="shared" si="287"/>
        <v>34.553904750307019</v>
      </c>
      <c r="O772" s="21">
        <f t="shared" si="288"/>
        <v>222.42312843873765</v>
      </c>
      <c r="P772" s="21">
        <f t="shared" si="289"/>
        <v>52.905250286969107</v>
      </c>
    </row>
    <row r="773" spans="3:16" s="7" customFormat="1">
      <c r="C773" s="127"/>
      <c r="D773" s="164"/>
      <c r="E773" s="117"/>
      <c r="F773" s="117"/>
      <c r="G773" s="117"/>
      <c r="H773" s="85" t="s">
        <v>20</v>
      </c>
      <c r="I773" s="22">
        <v>114304.3</v>
      </c>
      <c r="J773" s="4">
        <v>114304.3</v>
      </c>
      <c r="K773" s="4">
        <v>112207.2</v>
      </c>
      <c r="L773" s="4">
        <v>59363.5</v>
      </c>
      <c r="M773" s="4">
        <v>59363.5</v>
      </c>
      <c r="N773" s="21">
        <f t="shared" si="287"/>
        <v>51.934616632970062</v>
      </c>
      <c r="O773" s="21">
        <f t="shared" si="288"/>
        <v>51.934616632970062</v>
      </c>
      <c r="P773" s="21">
        <f t="shared" si="289"/>
        <v>52.905250286969107</v>
      </c>
    </row>
    <row r="774" spans="3:16" s="7" customFormat="1">
      <c r="C774" s="127"/>
      <c r="D774" s="164"/>
      <c r="E774" s="117"/>
      <c r="F774" s="117"/>
      <c r="G774" s="117"/>
      <c r="H774" s="85" t="s">
        <v>21</v>
      </c>
      <c r="I774" s="22">
        <v>0</v>
      </c>
      <c r="J774" s="4">
        <v>0</v>
      </c>
      <c r="K774" s="4">
        <v>0</v>
      </c>
      <c r="L774" s="4"/>
      <c r="M774" s="4"/>
      <c r="N774" s="21"/>
      <c r="O774" s="21"/>
      <c r="P774" s="21"/>
    </row>
    <row r="775" spans="3:16" s="7" customFormat="1">
      <c r="C775" s="127"/>
      <c r="D775" s="164"/>
      <c r="E775" s="117"/>
      <c r="F775" s="117"/>
      <c r="G775" s="117"/>
      <c r="H775" s="85" t="s">
        <v>31</v>
      </c>
      <c r="I775" s="22">
        <v>620785</v>
      </c>
      <c r="J775" s="4"/>
      <c r="K775" s="4"/>
      <c r="L775" s="4"/>
      <c r="M775" s="4">
        <v>194547.30000000002</v>
      </c>
      <c r="N775" s="21">
        <f t="shared" si="287"/>
        <v>31.338917660703792</v>
      </c>
      <c r="O775" s="21" t="e">
        <f t="shared" si="288"/>
        <v>#DIV/0!</v>
      </c>
      <c r="P775" s="21" t="e">
        <f t="shared" si="289"/>
        <v>#DIV/0!</v>
      </c>
    </row>
    <row r="776" spans="3:16" s="7" customFormat="1">
      <c r="C776" s="128"/>
      <c r="D776" s="165"/>
      <c r="E776" s="118"/>
      <c r="F776" s="118"/>
      <c r="G776" s="118"/>
      <c r="H776" s="85" t="s">
        <v>35</v>
      </c>
      <c r="I776" s="22">
        <v>686.3</v>
      </c>
      <c r="J776" s="4"/>
      <c r="K776" s="4"/>
      <c r="L776" s="4"/>
      <c r="M776" s="4">
        <v>328.4</v>
      </c>
      <c r="N776" s="21">
        <f t="shared" si="287"/>
        <v>47.850794113361502</v>
      </c>
      <c r="O776" s="21" t="e">
        <f t="shared" si="288"/>
        <v>#DIV/0!</v>
      </c>
      <c r="P776" s="21" t="e">
        <f t="shared" si="289"/>
        <v>#DIV/0!</v>
      </c>
    </row>
    <row r="777" spans="3:16" s="7" customFormat="1">
      <c r="C777" s="97" t="s">
        <v>367</v>
      </c>
      <c r="D777" s="130" t="s">
        <v>368</v>
      </c>
      <c r="E777" s="148" t="s">
        <v>369</v>
      </c>
      <c r="F777" s="148">
        <v>2021</v>
      </c>
      <c r="G777" s="148">
        <v>2023</v>
      </c>
      <c r="H777" s="86" t="s">
        <v>19</v>
      </c>
      <c r="I777" s="22">
        <f>I778+I779+I780+I781</f>
        <v>1000</v>
      </c>
      <c r="J777" s="4">
        <f t="shared" ref="J777:K777" si="293">J778+J779+J780+J781</f>
        <v>1000</v>
      </c>
      <c r="K777" s="4">
        <f t="shared" si="293"/>
        <v>900</v>
      </c>
      <c r="L777" s="4">
        <f t="shared" ref="L777:M777" si="294">L778+L779+L780+L781</f>
        <v>270</v>
      </c>
      <c r="M777" s="4">
        <f t="shared" si="294"/>
        <v>270</v>
      </c>
      <c r="N777" s="21">
        <f t="shared" si="287"/>
        <v>27</v>
      </c>
      <c r="O777" s="21">
        <f t="shared" si="288"/>
        <v>27</v>
      </c>
      <c r="P777" s="21">
        <f t="shared" si="289"/>
        <v>30</v>
      </c>
    </row>
    <row r="778" spans="3:16" s="7" customFormat="1">
      <c r="C778" s="98"/>
      <c r="D778" s="131"/>
      <c r="E778" s="149"/>
      <c r="F778" s="149"/>
      <c r="G778" s="149"/>
      <c r="H778" s="86" t="s">
        <v>20</v>
      </c>
      <c r="I778" s="23">
        <f>I783+I788+I793</f>
        <v>1000</v>
      </c>
      <c r="J778" s="24">
        <f t="shared" ref="J778:K778" si="295">J783+J788+J793</f>
        <v>1000</v>
      </c>
      <c r="K778" s="24">
        <f t="shared" si="295"/>
        <v>900</v>
      </c>
      <c r="L778" s="24">
        <f t="shared" ref="L778:M778" si="296">L783+L788+L793</f>
        <v>270</v>
      </c>
      <c r="M778" s="24">
        <f t="shared" si="296"/>
        <v>270</v>
      </c>
      <c r="N778" s="21">
        <f t="shared" si="287"/>
        <v>27</v>
      </c>
      <c r="O778" s="21">
        <f t="shared" si="288"/>
        <v>27</v>
      </c>
      <c r="P778" s="21">
        <f t="shared" si="289"/>
        <v>30</v>
      </c>
    </row>
    <row r="779" spans="3:16" s="7" customFormat="1">
      <c r="C779" s="98"/>
      <c r="D779" s="131"/>
      <c r="E779" s="149"/>
      <c r="F779" s="149"/>
      <c r="G779" s="149"/>
      <c r="H779" s="86" t="s">
        <v>21</v>
      </c>
      <c r="I779" s="23">
        <f t="shared" ref="I779:K781" si="297">I784+I789+I794</f>
        <v>0</v>
      </c>
      <c r="J779" s="24">
        <f t="shared" si="297"/>
        <v>0</v>
      </c>
      <c r="K779" s="24">
        <f t="shared" si="297"/>
        <v>0</v>
      </c>
      <c r="L779" s="4"/>
      <c r="M779" s="4"/>
      <c r="N779" s="21"/>
      <c r="O779" s="21"/>
      <c r="P779" s="21"/>
    </row>
    <row r="780" spans="3:16" s="7" customFormat="1">
      <c r="C780" s="98"/>
      <c r="D780" s="131"/>
      <c r="E780" s="149"/>
      <c r="F780" s="149"/>
      <c r="G780" s="149"/>
      <c r="H780" s="86" t="s">
        <v>31</v>
      </c>
      <c r="I780" s="23">
        <f t="shared" si="297"/>
        <v>0</v>
      </c>
      <c r="J780" s="24">
        <f t="shared" si="297"/>
        <v>0</v>
      </c>
      <c r="K780" s="24">
        <f t="shared" si="297"/>
        <v>0</v>
      </c>
      <c r="L780" s="4"/>
      <c r="M780" s="4"/>
      <c r="N780" s="21"/>
      <c r="O780" s="21"/>
      <c r="P780" s="21"/>
    </row>
    <row r="781" spans="3:16" s="7" customFormat="1">
      <c r="C781" s="99"/>
      <c r="D781" s="132"/>
      <c r="E781" s="150"/>
      <c r="F781" s="150"/>
      <c r="G781" s="150"/>
      <c r="H781" s="86" t="s">
        <v>35</v>
      </c>
      <c r="I781" s="23">
        <f t="shared" si="297"/>
        <v>0</v>
      </c>
      <c r="J781" s="24">
        <f t="shared" si="297"/>
        <v>0</v>
      </c>
      <c r="K781" s="24">
        <f t="shared" si="297"/>
        <v>0</v>
      </c>
      <c r="L781" s="4"/>
      <c r="M781" s="4"/>
      <c r="N781" s="21"/>
      <c r="O781" s="21"/>
      <c r="P781" s="21"/>
    </row>
    <row r="782" spans="3:16" s="7" customFormat="1">
      <c r="C782" s="97" t="s">
        <v>370</v>
      </c>
      <c r="D782" s="143" t="s">
        <v>371</v>
      </c>
      <c r="E782" s="138" t="s">
        <v>372</v>
      </c>
      <c r="F782" s="148">
        <v>2021</v>
      </c>
      <c r="G782" s="148">
        <v>2023</v>
      </c>
      <c r="H782" s="86" t="s">
        <v>19</v>
      </c>
      <c r="I782" s="22">
        <f>I783+I784+I785+I786</f>
        <v>350</v>
      </c>
      <c r="J782" s="4">
        <f t="shared" ref="J782:M782" si="298">J783+J784+J785+J786</f>
        <v>350</v>
      </c>
      <c r="K782" s="4">
        <f t="shared" si="298"/>
        <v>300</v>
      </c>
      <c r="L782" s="4">
        <f t="shared" si="298"/>
        <v>90</v>
      </c>
      <c r="M782" s="4">
        <f t="shared" si="298"/>
        <v>90</v>
      </c>
      <c r="N782" s="21">
        <f t="shared" si="287"/>
        <v>25.714285714285712</v>
      </c>
      <c r="O782" s="21">
        <f t="shared" si="288"/>
        <v>25.714285714285712</v>
      </c>
      <c r="P782" s="21">
        <f t="shared" si="289"/>
        <v>30</v>
      </c>
    </row>
    <row r="783" spans="3:16" s="7" customFormat="1">
      <c r="C783" s="98"/>
      <c r="D783" s="143"/>
      <c r="E783" s="138"/>
      <c r="F783" s="149"/>
      <c r="G783" s="149"/>
      <c r="H783" s="86" t="s">
        <v>20</v>
      </c>
      <c r="I783" s="23">
        <v>350</v>
      </c>
      <c r="J783" s="24">
        <v>350</v>
      </c>
      <c r="K783" s="24">
        <v>300</v>
      </c>
      <c r="L783" s="4">
        <v>90</v>
      </c>
      <c r="M783" s="4">
        <v>90</v>
      </c>
      <c r="N783" s="21">
        <f t="shared" si="287"/>
        <v>25.714285714285712</v>
      </c>
      <c r="O783" s="21">
        <f t="shared" si="288"/>
        <v>25.714285714285712</v>
      </c>
      <c r="P783" s="21">
        <f t="shared" si="289"/>
        <v>30</v>
      </c>
    </row>
    <row r="784" spans="3:16" s="7" customFormat="1">
      <c r="C784" s="98"/>
      <c r="D784" s="143"/>
      <c r="E784" s="138"/>
      <c r="F784" s="149"/>
      <c r="G784" s="149"/>
      <c r="H784" s="86" t="s">
        <v>21</v>
      </c>
      <c r="I784" s="23">
        <v>0</v>
      </c>
      <c r="J784" s="24">
        <v>0</v>
      </c>
      <c r="K784" s="24">
        <v>0</v>
      </c>
      <c r="L784" s="4"/>
      <c r="M784" s="4"/>
      <c r="N784" s="21"/>
      <c r="O784" s="21"/>
      <c r="P784" s="21"/>
    </row>
    <row r="785" spans="3:16" s="7" customFormat="1">
      <c r="C785" s="98"/>
      <c r="D785" s="143"/>
      <c r="E785" s="138"/>
      <c r="F785" s="149"/>
      <c r="G785" s="149"/>
      <c r="H785" s="86" t="s">
        <v>31</v>
      </c>
      <c r="I785" s="23">
        <v>0</v>
      </c>
      <c r="J785" s="24">
        <v>0</v>
      </c>
      <c r="K785" s="24">
        <v>0</v>
      </c>
      <c r="L785" s="4"/>
      <c r="M785" s="4"/>
      <c r="N785" s="21"/>
      <c r="O785" s="21"/>
      <c r="P785" s="21"/>
    </row>
    <row r="786" spans="3:16" s="7" customFormat="1">
      <c r="C786" s="99"/>
      <c r="D786" s="143"/>
      <c r="E786" s="138"/>
      <c r="F786" s="150"/>
      <c r="G786" s="150"/>
      <c r="H786" s="86" t="s">
        <v>35</v>
      </c>
      <c r="I786" s="23">
        <v>0</v>
      </c>
      <c r="J786" s="24">
        <v>0</v>
      </c>
      <c r="K786" s="24">
        <v>0</v>
      </c>
      <c r="L786" s="4"/>
      <c r="M786" s="4"/>
      <c r="N786" s="21"/>
      <c r="O786" s="21"/>
      <c r="P786" s="21"/>
    </row>
    <row r="787" spans="3:16" s="7" customFormat="1">
      <c r="C787" s="97" t="s">
        <v>373</v>
      </c>
      <c r="D787" s="143" t="s">
        <v>374</v>
      </c>
      <c r="E787" s="138" t="s">
        <v>375</v>
      </c>
      <c r="F787" s="148">
        <v>2021</v>
      </c>
      <c r="G787" s="148">
        <v>2023</v>
      </c>
      <c r="H787" s="86" t="s">
        <v>19</v>
      </c>
      <c r="I787" s="22">
        <f>I788+I789+I790+I791</f>
        <v>300</v>
      </c>
      <c r="J787" s="4">
        <f t="shared" ref="J787:M787" si="299">J788+J789+J790+J791</f>
        <v>300</v>
      </c>
      <c r="K787" s="4">
        <f t="shared" si="299"/>
        <v>300</v>
      </c>
      <c r="L787" s="4">
        <f t="shared" si="299"/>
        <v>90</v>
      </c>
      <c r="M787" s="4">
        <f t="shared" si="299"/>
        <v>90</v>
      </c>
      <c r="N787" s="21">
        <f t="shared" si="287"/>
        <v>30</v>
      </c>
      <c r="O787" s="21">
        <f t="shared" si="288"/>
        <v>30</v>
      </c>
      <c r="P787" s="21">
        <f t="shared" si="289"/>
        <v>30</v>
      </c>
    </row>
    <row r="788" spans="3:16" s="7" customFormat="1">
      <c r="C788" s="98"/>
      <c r="D788" s="143"/>
      <c r="E788" s="138"/>
      <c r="F788" s="149"/>
      <c r="G788" s="149"/>
      <c r="H788" s="86" t="s">
        <v>20</v>
      </c>
      <c r="I788" s="23">
        <v>300</v>
      </c>
      <c r="J788" s="24">
        <v>300</v>
      </c>
      <c r="K788" s="24">
        <v>300</v>
      </c>
      <c r="L788" s="4">
        <v>90</v>
      </c>
      <c r="M788" s="4">
        <v>90</v>
      </c>
      <c r="N788" s="21">
        <f t="shared" si="287"/>
        <v>30</v>
      </c>
      <c r="O788" s="21">
        <f t="shared" si="288"/>
        <v>30</v>
      </c>
      <c r="P788" s="21">
        <f t="shared" si="289"/>
        <v>30</v>
      </c>
    </row>
    <row r="789" spans="3:16" s="7" customFormat="1">
      <c r="C789" s="98"/>
      <c r="D789" s="143"/>
      <c r="E789" s="138"/>
      <c r="F789" s="149"/>
      <c r="G789" s="149"/>
      <c r="H789" s="86" t="s">
        <v>21</v>
      </c>
      <c r="I789" s="23">
        <v>0</v>
      </c>
      <c r="J789" s="24">
        <v>0</v>
      </c>
      <c r="K789" s="24">
        <v>0</v>
      </c>
      <c r="L789" s="4"/>
      <c r="M789" s="4"/>
      <c r="N789" s="21"/>
      <c r="O789" s="21"/>
      <c r="P789" s="21"/>
    </row>
    <row r="790" spans="3:16" s="7" customFormat="1">
      <c r="C790" s="98"/>
      <c r="D790" s="143"/>
      <c r="E790" s="138"/>
      <c r="F790" s="149"/>
      <c r="G790" s="149"/>
      <c r="H790" s="86" t="s">
        <v>31</v>
      </c>
      <c r="I790" s="23">
        <v>0</v>
      </c>
      <c r="J790" s="24">
        <v>0</v>
      </c>
      <c r="K790" s="24">
        <v>0</v>
      </c>
      <c r="L790" s="4"/>
      <c r="M790" s="4"/>
      <c r="N790" s="21"/>
      <c r="O790" s="21"/>
      <c r="P790" s="21"/>
    </row>
    <row r="791" spans="3:16" s="7" customFormat="1">
      <c r="C791" s="99"/>
      <c r="D791" s="143"/>
      <c r="E791" s="138"/>
      <c r="F791" s="150"/>
      <c r="G791" s="150"/>
      <c r="H791" s="86" t="s">
        <v>35</v>
      </c>
      <c r="I791" s="23">
        <v>0</v>
      </c>
      <c r="J791" s="24">
        <v>0</v>
      </c>
      <c r="K791" s="24">
        <v>0</v>
      </c>
      <c r="L791" s="4"/>
      <c r="M791" s="4"/>
      <c r="N791" s="21"/>
      <c r="O791" s="21"/>
      <c r="P791" s="21"/>
    </row>
    <row r="792" spans="3:16" s="7" customFormat="1">
      <c r="C792" s="122" t="s">
        <v>376</v>
      </c>
      <c r="D792" s="130" t="s">
        <v>377</v>
      </c>
      <c r="E792" s="148" t="s">
        <v>378</v>
      </c>
      <c r="F792" s="148">
        <v>2021</v>
      </c>
      <c r="G792" s="148">
        <v>2023</v>
      </c>
      <c r="H792" s="86" t="s">
        <v>19</v>
      </c>
      <c r="I792" s="22">
        <f>I793+I794+I795+I796</f>
        <v>350</v>
      </c>
      <c r="J792" s="4">
        <f t="shared" ref="J792:M792" si="300">J793+J794+J795+J796</f>
        <v>350</v>
      </c>
      <c r="K792" s="4">
        <f t="shared" si="300"/>
        <v>300</v>
      </c>
      <c r="L792" s="4">
        <f t="shared" si="300"/>
        <v>90</v>
      </c>
      <c r="M792" s="4">
        <f t="shared" si="300"/>
        <v>90</v>
      </c>
      <c r="N792" s="21">
        <f t="shared" si="287"/>
        <v>25.714285714285712</v>
      </c>
      <c r="O792" s="21">
        <f t="shared" si="288"/>
        <v>25.714285714285712</v>
      </c>
      <c r="P792" s="21">
        <f t="shared" si="289"/>
        <v>30</v>
      </c>
    </row>
    <row r="793" spans="3:16" s="7" customFormat="1">
      <c r="C793" s="122"/>
      <c r="D793" s="131"/>
      <c r="E793" s="149"/>
      <c r="F793" s="149"/>
      <c r="G793" s="149"/>
      <c r="H793" s="86" t="s">
        <v>20</v>
      </c>
      <c r="I793" s="23">
        <v>350</v>
      </c>
      <c r="J793" s="24">
        <v>350</v>
      </c>
      <c r="K793" s="24">
        <v>300</v>
      </c>
      <c r="L793" s="4">
        <v>90</v>
      </c>
      <c r="M793" s="4">
        <v>90</v>
      </c>
      <c r="N793" s="21">
        <f t="shared" si="287"/>
        <v>25.714285714285712</v>
      </c>
      <c r="O793" s="21">
        <f t="shared" si="288"/>
        <v>25.714285714285712</v>
      </c>
      <c r="P793" s="21">
        <f t="shared" si="289"/>
        <v>30</v>
      </c>
    </row>
    <row r="794" spans="3:16" s="7" customFormat="1">
      <c r="C794" s="122"/>
      <c r="D794" s="131"/>
      <c r="E794" s="149"/>
      <c r="F794" s="149"/>
      <c r="G794" s="149"/>
      <c r="H794" s="86" t="s">
        <v>21</v>
      </c>
      <c r="I794" s="23">
        <v>0</v>
      </c>
      <c r="J794" s="24">
        <v>0</v>
      </c>
      <c r="K794" s="24">
        <v>0</v>
      </c>
      <c r="L794" s="4"/>
      <c r="M794" s="4"/>
      <c r="N794" s="21"/>
      <c r="O794" s="21"/>
      <c r="P794" s="21"/>
    </row>
    <row r="795" spans="3:16" s="7" customFormat="1">
      <c r="C795" s="122"/>
      <c r="D795" s="131"/>
      <c r="E795" s="149"/>
      <c r="F795" s="149"/>
      <c r="G795" s="149"/>
      <c r="H795" s="86" t="s">
        <v>31</v>
      </c>
      <c r="I795" s="23">
        <v>0</v>
      </c>
      <c r="J795" s="24">
        <v>0</v>
      </c>
      <c r="K795" s="24">
        <v>0</v>
      </c>
      <c r="L795" s="4"/>
      <c r="M795" s="4"/>
      <c r="N795" s="21"/>
      <c r="O795" s="21"/>
      <c r="P795" s="21"/>
    </row>
    <row r="796" spans="3:16" s="7" customFormat="1">
      <c r="C796" s="122"/>
      <c r="D796" s="132"/>
      <c r="E796" s="150"/>
      <c r="F796" s="150"/>
      <c r="G796" s="150"/>
      <c r="H796" s="86" t="s">
        <v>35</v>
      </c>
      <c r="I796" s="23">
        <v>0</v>
      </c>
      <c r="J796" s="24">
        <v>0</v>
      </c>
      <c r="K796" s="24">
        <v>0</v>
      </c>
      <c r="L796" s="4"/>
      <c r="M796" s="4"/>
      <c r="N796" s="21"/>
      <c r="O796" s="21"/>
      <c r="P796" s="21"/>
    </row>
    <row r="797" spans="3:16" s="7" customFormat="1">
      <c r="C797" s="122" t="s">
        <v>379</v>
      </c>
      <c r="D797" s="143" t="s">
        <v>380</v>
      </c>
      <c r="E797" s="138" t="s">
        <v>47</v>
      </c>
      <c r="F797" s="138">
        <v>2021</v>
      </c>
      <c r="G797" s="138">
        <v>2023</v>
      </c>
      <c r="H797" s="86" t="s">
        <v>19</v>
      </c>
      <c r="I797" s="22">
        <f>I798+I799+I800+I801</f>
        <v>2465</v>
      </c>
      <c r="J797" s="4">
        <f t="shared" ref="J797:K797" si="301">J798+J799+J800+J801</f>
        <v>2465</v>
      </c>
      <c r="K797" s="4">
        <f t="shared" si="301"/>
        <v>2218.5</v>
      </c>
      <c r="L797" s="4">
        <f t="shared" ref="L797:M797" si="302">L798+L799+L800+L801</f>
        <v>574.4</v>
      </c>
      <c r="M797" s="4">
        <f t="shared" si="302"/>
        <v>574.4</v>
      </c>
      <c r="N797" s="21">
        <f t="shared" si="287"/>
        <v>23.302231237322516</v>
      </c>
      <c r="O797" s="21">
        <f t="shared" si="288"/>
        <v>23.302231237322516</v>
      </c>
      <c r="P797" s="21">
        <f t="shared" si="289"/>
        <v>25.891368041469459</v>
      </c>
    </row>
    <row r="798" spans="3:16" s="7" customFormat="1">
      <c r="C798" s="122"/>
      <c r="D798" s="143"/>
      <c r="E798" s="138"/>
      <c r="F798" s="138"/>
      <c r="G798" s="138"/>
      <c r="H798" s="86" t="s">
        <v>20</v>
      </c>
      <c r="I798" s="23">
        <f>I803+I808+I813+I818+I823+I828+I833+I838+I843+I848+I853+I858+I863+I868+I873+I878+I883+I888+I893+I898+I903+I908</f>
        <v>2465</v>
      </c>
      <c r="J798" s="24">
        <f t="shared" ref="J798:K798" si="303">J803+J808+J813+J818+J823+J828+J833+J838+J843+J848+J853+J858+J863+J868+J873+J878+J883+J888+J893+J898+J903+J908</f>
        <v>2465</v>
      </c>
      <c r="K798" s="24">
        <f t="shared" si="303"/>
        <v>2218.5</v>
      </c>
      <c r="L798" s="24">
        <f t="shared" ref="L798:M798" si="304">L803+L808+L813+L818+L823+L828+L833+L838+L843+L848+L853+L858+L863+L868+L873+L878+L883+L888+L893+L898+L903+L908</f>
        <v>574.4</v>
      </c>
      <c r="M798" s="24">
        <f t="shared" si="304"/>
        <v>574.4</v>
      </c>
      <c r="N798" s="21">
        <f t="shared" si="287"/>
        <v>23.302231237322516</v>
      </c>
      <c r="O798" s="21">
        <f t="shared" si="288"/>
        <v>23.302231237322516</v>
      </c>
      <c r="P798" s="21">
        <f t="shared" si="289"/>
        <v>25.891368041469459</v>
      </c>
    </row>
    <row r="799" spans="3:16" s="7" customFormat="1">
      <c r="C799" s="122"/>
      <c r="D799" s="143"/>
      <c r="E799" s="138"/>
      <c r="F799" s="138"/>
      <c r="G799" s="138"/>
      <c r="H799" s="86" t="s">
        <v>21</v>
      </c>
      <c r="I799" s="23">
        <v>0</v>
      </c>
      <c r="J799" s="24">
        <v>0</v>
      </c>
      <c r="K799" s="24">
        <v>0</v>
      </c>
      <c r="L799" s="4"/>
      <c r="M799" s="4"/>
      <c r="N799" s="21"/>
      <c r="O799" s="21"/>
      <c r="P799" s="21"/>
    </row>
    <row r="800" spans="3:16" s="7" customFormat="1">
      <c r="C800" s="122"/>
      <c r="D800" s="143"/>
      <c r="E800" s="138"/>
      <c r="F800" s="138"/>
      <c r="G800" s="138"/>
      <c r="H800" s="86" t="s">
        <v>31</v>
      </c>
      <c r="I800" s="23">
        <v>0</v>
      </c>
      <c r="J800" s="24">
        <v>0</v>
      </c>
      <c r="K800" s="24">
        <v>0</v>
      </c>
      <c r="L800" s="4"/>
      <c r="M800" s="4"/>
      <c r="N800" s="21"/>
      <c r="O800" s="21"/>
      <c r="P800" s="21"/>
    </row>
    <row r="801" spans="2:16" s="7" customFormat="1">
      <c r="C801" s="122"/>
      <c r="D801" s="143"/>
      <c r="E801" s="138"/>
      <c r="F801" s="138"/>
      <c r="G801" s="138"/>
      <c r="H801" s="86" t="s">
        <v>35</v>
      </c>
      <c r="I801" s="23">
        <v>0</v>
      </c>
      <c r="J801" s="24">
        <v>0</v>
      </c>
      <c r="K801" s="24">
        <v>0</v>
      </c>
      <c r="L801" s="4"/>
      <c r="M801" s="4"/>
      <c r="N801" s="21"/>
      <c r="O801" s="21"/>
      <c r="P801" s="21"/>
    </row>
    <row r="802" spans="2:16" s="7" customFormat="1">
      <c r="C802" s="136" t="s">
        <v>381</v>
      </c>
      <c r="D802" s="143" t="s">
        <v>382</v>
      </c>
      <c r="E802" s="138" t="s">
        <v>383</v>
      </c>
      <c r="F802" s="148">
        <v>2021</v>
      </c>
      <c r="G802" s="148">
        <v>2021</v>
      </c>
      <c r="H802" s="86" t="s">
        <v>19</v>
      </c>
      <c r="I802" s="22">
        <f>I803+I804+I805+I806</f>
        <v>300</v>
      </c>
      <c r="J802" s="4">
        <f t="shared" ref="J802:K802" si="305">J803+J804+J805+J806</f>
        <v>300</v>
      </c>
      <c r="K802" s="4">
        <f t="shared" si="305"/>
        <v>263.5</v>
      </c>
      <c r="L802" s="4">
        <f t="shared" ref="L802:M802" si="306">L803</f>
        <v>263.5</v>
      </c>
      <c r="M802" s="4">
        <f t="shared" si="306"/>
        <v>263.5</v>
      </c>
      <c r="N802" s="21">
        <f t="shared" si="287"/>
        <v>87.833333333333329</v>
      </c>
      <c r="O802" s="21">
        <f t="shared" si="288"/>
        <v>87.833333333333329</v>
      </c>
      <c r="P802" s="21">
        <f t="shared" si="289"/>
        <v>100</v>
      </c>
    </row>
    <row r="803" spans="2:16" s="7" customFormat="1">
      <c r="C803" s="136"/>
      <c r="D803" s="143"/>
      <c r="E803" s="138"/>
      <c r="F803" s="149"/>
      <c r="G803" s="149"/>
      <c r="H803" s="86" t="s">
        <v>20</v>
      </c>
      <c r="I803" s="23">
        <v>300</v>
      </c>
      <c r="J803" s="24">
        <v>300</v>
      </c>
      <c r="K803" s="24">
        <v>263.5</v>
      </c>
      <c r="L803" s="4">
        <v>263.5</v>
      </c>
      <c r="M803" s="4">
        <v>263.5</v>
      </c>
      <c r="N803" s="21">
        <f t="shared" si="287"/>
        <v>87.833333333333329</v>
      </c>
      <c r="O803" s="21">
        <f t="shared" si="288"/>
        <v>87.833333333333329</v>
      </c>
      <c r="P803" s="21">
        <f t="shared" si="289"/>
        <v>100</v>
      </c>
    </row>
    <row r="804" spans="2:16" s="7" customFormat="1">
      <c r="C804" s="136"/>
      <c r="D804" s="143"/>
      <c r="E804" s="138"/>
      <c r="F804" s="149"/>
      <c r="G804" s="149"/>
      <c r="H804" s="86" t="s">
        <v>21</v>
      </c>
      <c r="I804" s="23">
        <v>0</v>
      </c>
      <c r="J804" s="24">
        <v>0</v>
      </c>
      <c r="K804" s="24">
        <v>0</v>
      </c>
      <c r="L804" s="4"/>
      <c r="M804" s="4"/>
      <c r="N804" s="21"/>
      <c r="O804" s="21"/>
      <c r="P804" s="21"/>
    </row>
    <row r="805" spans="2:16" s="7" customFormat="1">
      <c r="C805" s="136"/>
      <c r="D805" s="143"/>
      <c r="E805" s="138"/>
      <c r="F805" s="149"/>
      <c r="G805" s="149"/>
      <c r="H805" s="86" t="s">
        <v>31</v>
      </c>
      <c r="I805" s="23">
        <v>0</v>
      </c>
      <c r="J805" s="24">
        <v>0</v>
      </c>
      <c r="K805" s="24">
        <v>0</v>
      </c>
      <c r="L805" s="4"/>
      <c r="M805" s="4"/>
      <c r="N805" s="21"/>
      <c r="O805" s="21"/>
      <c r="P805" s="21"/>
    </row>
    <row r="806" spans="2:16" s="7" customFormat="1">
      <c r="C806" s="136"/>
      <c r="D806" s="143"/>
      <c r="E806" s="138"/>
      <c r="F806" s="150"/>
      <c r="G806" s="150"/>
      <c r="H806" s="86" t="s">
        <v>35</v>
      </c>
      <c r="I806" s="23">
        <v>0</v>
      </c>
      <c r="J806" s="24">
        <v>0</v>
      </c>
      <c r="K806" s="24">
        <v>0</v>
      </c>
      <c r="L806" s="4"/>
      <c r="M806" s="4"/>
      <c r="N806" s="21"/>
      <c r="O806" s="21"/>
      <c r="P806" s="21"/>
    </row>
    <row r="807" spans="2:16" s="7" customFormat="1">
      <c r="C807" s="136" t="s">
        <v>384</v>
      </c>
      <c r="D807" s="143" t="s">
        <v>385</v>
      </c>
      <c r="E807" s="148" t="s">
        <v>383</v>
      </c>
      <c r="F807" s="148">
        <v>2021</v>
      </c>
      <c r="G807" s="148">
        <v>2021</v>
      </c>
      <c r="H807" s="86" t="s">
        <v>19</v>
      </c>
      <c r="I807" s="22">
        <f>I808+I809+I810+I811</f>
        <v>170</v>
      </c>
      <c r="J807" s="4">
        <f t="shared" ref="J807:M807" si="307">J808+J809+J810+J811</f>
        <v>170</v>
      </c>
      <c r="K807" s="4">
        <f t="shared" si="307"/>
        <v>150</v>
      </c>
      <c r="L807" s="4">
        <f t="shared" si="307"/>
        <v>150</v>
      </c>
      <c r="M807" s="4">
        <f t="shared" si="307"/>
        <v>150</v>
      </c>
      <c r="N807" s="21">
        <f t="shared" si="287"/>
        <v>88.235294117647058</v>
      </c>
      <c r="O807" s="21">
        <f t="shared" si="288"/>
        <v>88.235294117647058</v>
      </c>
      <c r="P807" s="21">
        <f t="shared" si="289"/>
        <v>100</v>
      </c>
    </row>
    <row r="808" spans="2:16" s="7" customFormat="1">
      <c r="C808" s="136"/>
      <c r="D808" s="131"/>
      <c r="E808" s="149"/>
      <c r="F808" s="149"/>
      <c r="G808" s="149"/>
      <c r="H808" s="86" t="s">
        <v>20</v>
      </c>
      <c r="I808" s="23">
        <v>170</v>
      </c>
      <c r="J808" s="24">
        <v>170</v>
      </c>
      <c r="K808" s="24">
        <v>150</v>
      </c>
      <c r="L808" s="4">
        <v>150</v>
      </c>
      <c r="M808" s="4">
        <v>150</v>
      </c>
      <c r="N808" s="21">
        <f t="shared" si="287"/>
        <v>88.235294117647058</v>
      </c>
      <c r="O808" s="21">
        <f t="shared" si="288"/>
        <v>88.235294117647058</v>
      </c>
      <c r="P808" s="21">
        <f t="shared" si="289"/>
        <v>100</v>
      </c>
    </row>
    <row r="809" spans="2:16" s="7" customFormat="1">
      <c r="C809" s="136"/>
      <c r="D809" s="131"/>
      <c r="E809" s="149"/>
      <c r="F809" s="149"/>
      <c r="G809" s="149"/>
      <c r="H809" s="86" t="s">
        <v>21</v>
      </c>
      <c r="I809" s="23">
        <v>0</v>
      </c>
      <c r="J809" s="24">
        <v>0</v>
      </c>
      <c r="K809" s="24">
        <v>0</v>
      </c>
      <c r="L809" s="4"/>
      <c r="M809" s="4"/>
      <c r="N809" s="21"/>
      <c r="O809" s="21"/>
      <c r="P809" s="21"/>
    </row>
    <row r="810" spans="2:16" s="7" customFormat="1">
      <c r="C810" s="136"/>
      <c r="D810" s="131"/>
      <c r="E810" s="149"/>
      <c r="F810" s="149"/>
      <c r="G810" s="149"/>
      <c r="H810" s="86" t="s">
        <v>31</v>
      </c>
      <c r="I810" s="23">
        <v>0</v>
      </c>
      <c r="J810" s="24">
        <v>0</v>
      </c>
      <c r="K810" s="24">
        <v>0</v>
      </c>
      <c r="L810" s="4"/>
      <c r="M810" s="4"/>
      <c r="N810" s="21"/>
      <c r="O810" s="21"/>
      <c r="P810" s="21"/>
    </row>
    <row r="811" spans="2:16" s="7" customFormat="1">
      <c r="C811" s="136"/>
      <c r="D811" s="132"/>
      <c r="E811" s="150"/>
      <c r="F811" s="150"/>
      <c r="G811" s="150"/>
      <c r="H811" s="86" t="s">
        <v>35</v>
      </c>
      <c r="I811" s="23">
        <v>0</v>
      </c>
      <c r="J811" s="24">
        <v>0</v>
      </c>
      <c r="K811" s="24">
        <v>0</v>
      </c>
      <c r="L811" s="4"/>
      <c r="M811" s="4"/>
      <c r="N811" s="21"/>
      <c r="O811" s="21"/>
      <c r="P811" s="21"/>
    </row>
    <row r="812" spans="2:16" s="7" customFormat="1" hidden="1">
      <c r="C812" s="136" t="s">
        <v>386</v>
      </c>
      <c r="D812" s="143" t="s">
        <v>387</v>
      </c>
      <c r="E812" s="138" t="s">
        <v>388</v>
      </c>
      <c r="F812" s="138">
        <v>2022</v>
      </c>
      <c r="G812" s="138">
        <v>2023</v>
      </c>
      <c r="H812" s="86" t="s">
        <v>19</v>
      </c>
      <c r="I812" s="22">
        <f>I813+I814+I815+I816</f>
        <v>0</v>
      </c>
      <c r="J812" s="4">
        <f t="shared" ref="J812:K812" si="308">J813+J814+J815+J816</f>
        <v>0</v>
      </c>
      <c r="K812" s="4">
        <f t="shared" si="308"/>
        <v>0</v>
      </c>
      <c r="L812" s="4">
        <v>0</v>
      </c>
      <c r="M812" s="4">
        <v>0</v>
      </c>
      <c r="N812" s="21"/>
      <c r="O812" s="21"/>
      <c r="P812" s="21"/>
    </row>
    <row r="813" spans="2:16" s="7" customFormat="1" hidden="1">
      <c r="B813" s="9"/>
      <c r="C813" s="136"/>
      <c r="D813" s="143"/>
      <c r="E813" s="138"/>
      <c r="F813" s="138"/>
      <c r="G813" s="138"/>
      <c r="H813" s="86" t="s">
        <v>20</v>
      </c>
      <c r="I813" s="23">
        <v>0</v>
      </c>
      <c r="J813" s="24">
        <v>0</v>
      </c>
      <c r="K813" s="24">
        <v>0</v>
      </c>
      <c r="L813" s="4"/>
      <c r="M813" s="4"/>
      <c r="N813" s="21"/>
      <c r="O813" s="21"/>
      <c r="P813" s="21"/>
    </row>
    <row r="814" spans="2:16" s="7" customFormat="1" hidden="1">
      <c r="B814" s="9"/>
      <c r="C814" s="136"/>
      <c r="D814" s="143"/>
      <c r="E814" s="138"/>
      <c r="F814" s="138"/>
      <c r="G814" s="138"/>
      <c r="H814" s="86" t="s">
        <v>21</v>
      </c>
      <c r="I814" s="23">
        <v>0</v>
      </c>
      <c r="J814" s="24">
        <v>0</v>
      </c>
      <c r="K814" s="24">
        <v>0</v>
      </c>
      <c r="L814" s="4"/>
      <c r="M814" s="4"/>
      <c r="N814" s="21"/>
      <c r="O814" s="21"/>
      <c r="P814" s="21"/>
    </row>
    <row r="815" spans="2:16" s="7" customFormat="1" hidden="1">
      <c r="B815" s="9"/>
      <c r="C815" s="136"/>
      <c r="D815" s="143"/>
      <c r="E815" s="138"/>
      <c r="F815" s="138"/>
      <c r="G815" s="138"/>
      <c r="H815" s="86" t="s">
        <v>31</v>
      </c>
      <c r="I815" s="23">
        <v>0</v>
      </c>
      <c r="J815" s="24">
        <v>0</v>
      </c>
      <c r="K815" s="24">
        <v>0</v>
      </c>
      <c r="L815" s="4"/>
      <c r="M815" s="4"/>
      <c r="N815" s="21"/>
      <c r="O815" s="21"/>
      <c r="P815" s="21"/>
    </row>
    <row r="816" spans="2:16" s="7" customFormat="1" hidden="1">
      <c r="B816" s="9"/>
      <c r="C816" s="136"/>
      <c r="D816" s="143"/>
      <c r="E816" s="138"/>
      <c r="F816" s="138"/>
      <c r="G816" s="138"/>
      <c r="H816" s="86" t="s">
        <v>35</v>
      </c>
      <c r="I816" s="23">
        <v>0</v>
      </c>
      <c r="J816" s="24">
        <v>0</v>
      </c>
      <c r="K816" s="24">
        <v>0</v>
      </c>
      <c r="L816" s="4"/>
      <c r="M816" s="4"/>
      <c r="N816" s="21"/>
      <c r="O816" s="21"/>
      <c r="P816" s="21"/>
    </row>
    <row r="817" spans="2:16" s="7" customFormat="1">
      <c r="B817" s="9"/>
      <c r="C817" s="136" t="s">
        <v>389</v>
      </c>
      <c r="D817" s="143" t="s">
        <v>390</v>
      </c>
      <c r="E817" s="138" t="s">
        <v>388</v>
      </c>
      <c r="F817" s="138">
        <v>2021</v>
      </c>
      <c r="G817" s="138">
        <v>2023</v>
      </c>
      <c r="H817" s="86" t="s">
        <v>19</v>
      </c>
      <c r="I817" s="22">
        <f>I818+I819+I820+I821</f>
        <v>200</v>
      </c>
      <c r="J817" s="4">
        <f t="shared" ref="J817:K817" si="309">J818+J819+J820+J821</f>
        <v>200</v>
      </c>
      <c r="K817" s="4">
        <f t="shared" si="309"/>
        <v>200</v>
      </c>
      <c r="L817" s="4">
        <f t="shared" ref="L817:M817" si="310">L818</f>
        <v>0</v>
      </c>
      <c r="M817" s="4">
        <f t="shared" si="310"/>
        <v>0</v>
      </c>
      <c r="N817" s="21">
        <f t="shared" si="287"/>
        <v>0</v>
      </c>
      <c r="O817" s="21">
        <f t="shared" si="288"/>
        <v>0</v>
      </c>
      <c r="P817" s="21">
        <f t="shared" si="289"/>
        <v>0</v>
      </c>
    </row>
    <row r="818" spans="2:16" s="7" customFormat="1">
      <c r="C818" s="136"/>
      <c r="D818" s="143"/>
      <c r="E818" s="138"/>
      <c r="F818" s="138"/>
      <c r="G818" s="138"/>
      <c r="H818" s="86" t="s">
        <v>20</v>
      </c>
      <c r="I818" s="23">
        <v>200</v>
      </c>
      <c r="J818" s="24">
        <v>200</v>
      </c>
      <c r="K818" s="24">
        <v>200</v>
      </c>
      <c r="L818" s="4"/>
      <c r="M818" s="4"/>
      <c r="N818" s="21">
        <f t="shared" si="287"/>
        <v>0</v>
      </c>
      <c r="O818" s="21">
        <f t="shared" si="288"/>
        <v>0</v>
      </c>
      <c r="P818" s="21">
        <f t="shared" si="289"/>
        <v>0</v>
      </c>
    </row>
    <row r="819" spans="2:16" s="7" customFormat="1">
      <c r="C819" s="136"/>
      <c r="D819" s="143"/>
      <c r="E819" s="138"/>
      <c r="F819" s="138"/>
      <c r="G819" s="138"/>
      <c r="H819" s="86" t="s">
        <v>21</v>
      </c>
      <c r="I819" s="23">
        <v>0</v>
      </c>
      <c r="J819" s="24">
        <v>0</v>
      </c>
      <c r="K819" s="24">
        <v>0</v>
      </c>
      <c r="L819" s="4"/>
      <c r="M819" s="4"/>
      <c r="N819" s="21"/>
      <c r="O819" s="21"/>
      <c r="P819" s="21"/>
    </row>
    <row r="820" spans="2:16" s="7" customFormat="1">
      <c r="C820" s="136"/>
      <c r="D820" s="143"/>
      <c r="E820" s="138"/>
      <c r="F820" s="138"/>
      <c r="G820" s="138"/>
      <c r="H820" s="86" t="s">
        <v>31</v>
      </c>
      <c r="I820" s="23">
        <v>0</v>
      </c>
      <c r="J820" s="24">
        <v>0</v>
      </c>
      <c r="K820" s="24">
        <v>0</v>
      </c>
      <c r="L820" s="4"/>
      <c r="M820" s="4"/>
      <c r="N820" s="21"/>
      <c r="O820" s="21"/>
      <c r="P820" s="21"/>
    </row>
    <row r="821" spans="2:16" s="7" customFormat="1">
      <c r="C821" s="136"/>
      <c r="D821" s="143"/>
      <c r="E821" s="138"/>
      <c r="F821" s="138"/>
      <c r="G821" s="138"/>
      <c r="H821" s="86" t="s">
        <v>35</v>
      </c>
      <c r="I821" s="23">
        <v>0</v>
      </c>
      <c r="J821" s="24">
        <v>0</v>
      </c>
      <c r="K821" s="24">
        <v>0</v>
      </c>
      <c r="L821" s="4"/>
      <c r="M821" s="4"/>
      <c r="N821" s="21"/>
      <c r="O821" s="21"/>
      <c r="P821" s="21"/>
    </row>
    <row r="822" spans="2:16" s="7" customFormat="1" hidden="1">
      <c r="B822" s="9"/>
      <c r="C822" s="145" t="s">
        <v>391</v>
      </c>
      <c r="D822" s="130" t="s">
        <v>392</v>
      </c>
      <c r="E822" s="148" t="s">
        <v>388</v>
      </c>
      <c r="F822" s="148">
        <v>2022</v>
      </c>
      <c r="G822" s="148">
        <v>2023</v>
      </c>
      <c r="H822" s="86" t="s">
        <v>19</v>
      </c>
      <c r="I822" s="22">
        <f>I823+I824+I825+I826</f>
        <v>0</v>
      </c>
      <c r="J822" s="4">
        <f t="shared" ref="J822:K822" si="311">J823+J824+J825+J826</f>
        <v>0</v>
      </c>
      <c r="K822" s="4">
        <f t="shared" si="311"/>
        <v>0</v>
      </c>
      <c r="L822" s="4">
        <v>0</v>
      </c>
      <c r="M822" s="4">
        <v>0</v>
      </c>
      <c r="N822" s="21"/>
      <c r="O822" s="21"/>
      <c r="P822" s="21"/>
    </row>
    <row r="823" spans="2:16" s="7" customFormat="1" hidden="1">
      <c r="C823" s="146"/>
      <c r="D823" s="131"/>
      <c r="E823" s="149"/>
      <c r="F823" s="149"/>
      <c r="G823" s="149"/>
      <c r="H823" s="86" t="s">
        <v>20</v>
      </c>
      <c r="I823" s="23">
        <v>0</v>
      </c>
      <c r="J823" s="24">
        <v>0</v>
      </c>
      <c r="K823" s="24">
        <v>0</v>
      </c>
      <c r="L823" s="4"/>
      <c r="M823" s="4"/>
      <c r="N823" s="21"/>
      <c r="O823" s="21"/>
      <c r="P823" s="21"/>
    </row>
    <row r="824" spans="2:16" s="7" customFormat="1" hidden="1">
      <c r="C824" s="146"/>
      <c r="D824" s="131"/>
      <c r="E824" s="149"/>
      <c r="F824" s="149"/>
      <c r="G824" s="149"/>
      <c r="H824" s="86" t="s">
        <v>21</v>
      </c>
      <c r="I824" s="23">
        <v>0</v>
      </c>
      <c r="J824" s="24">
        <v>0</v>
      </c>
      <c r="K824" s="24">
        <v>0</v>
      </c>
      <c r="L824" s="4"/>
      <c r="M824" s="4"/>
      <c r="N824" s="21"/>
      <c r="O824" s="21"/>
      <c r="P824" s="21"/>
    </row>
    <row r="825" spans="2:16" s="7" customFormat="1" hidden="1">
      <c r="C825" s="146"/>
      <c r="D825" s="131"/>
      <c r="E825" s="149"/>
      <c r="F825" s="149"/>
      <c r="G825" s="149"/>
      <c r="H825" s="86" t="s">
        <v>31</v>
      </c>
      <c r="I825" s="23">
        <v>0</v>
      </c>
      <c r="J825" s="24">
        <v>0</v>
      </c>
      <c r="K825" s="24">
        <v>0</v>
      </c>
      <c r="L825" s="4"/>
      <c r="M825" s="4"/>
      <c r="N825" s="21"/>
      <c r="O825" s="21"/>
      <c r="P825" s="21"/>
    </row>
    <row r="826" spans="2:16" s="7" customFormat="1" hidden="1">
      <c r="C826" s="147"/>
      <c r="D826" s="132"/>
      <c r="E826" s="150"/>
      <c r="F826" s="150"/>
      <c r="G826" s="150"/>
      <c r="H826" s="86" t="s">
        <v>35</v>
      </c>
      <c r="I826" s="23">
        <v>0</v>
      </c>
      <c r="J826" s="24">
        <v>0</v>
      </c>
      <c r="K826" s="24">
        <v>0</v>
      </c>
      <c r="L826" s="4"/>
      <c r="M826" s="4"/>
      <c r="N826" s="21"/>
      <c r="O826" s="21"/>
      <c r="P826" s="21"/>
    </row>
    <row r="827" spans="2:16" s="7" customFormat="1" hidden="1">
      <c r="B827" s="9"/>
      <c r="C827" s="145" t="s">
        <v>393</v>
      </c>
      <c r="D827" s="130" t="s">
        <v>394</v>
      </c>
      <c r="E827" s="148" t="s">
        <v>388</v>
      </c>
      <c r="F827" s="148">
        <v>2022</v>
      </c>
      <c r="G827" s="148">
        <v>2022</v>
      </c>
      <c r="H827" s="86" t="s">
        <v>19</v>
      </c>
      <c r="I827" s="22">
        <f>I828+I829+I830+I831</f>
        <v>0</v>
      </c>
      <c r="J827" s="4">
        <f t="shared" ref="J827:K827" si="312">J828+J829+J830+J831</f>
        <v>0</v>
      </c>
      <c r="K827" s="4">
        <f t="shared" si="312"/>
        <v>0</v>
      </c>
      <c r="L827" s="4">
        <v>0</v>
      </c>
      <c r="M827" s="4">
        <v>0</v>
      </c>
      <c r="N827" s="21"/>
      <c r="O827" s="21"/>
      <c r="P827" s="21"/>
    </row>
    <row r="828" spans="2:16" s="7" customFormat="1" hidden="1">
      <c r="C828" s="146"/>
      <c r="D828" s="131"/>
      <c r="E828" s="149"/>
      <c r="F828" s="149"/>
      <c r="G828" s="149"/>
      <c r="H828" s="86" t="s">
        <v>20</v>
      </c>
      <c r="I828" s="23">
        <v>0</v>
      </c>
      <c r="J828" s="24">
        <v>0</v>
      </c>
      <c r="K828" s="24">
        <v>0</v>
      </c>
      <c r="L828" s="4"/>
      <c r="M828" s="4"/>
      <c r="N828" s="21"/>
      <c r="O828" s="21"/>
      <c r="P828" s="21"/>
    </row>
    <row r="829" spans="2:16" s="7" customFormat="1" hidden="1">
      <c r="C829" s="146"/>
      <c r="D829" s="131"/>
      <c r="E829" s="149"/>
      <c r="F829" s="149"/>
      <c r="G829" s="149"/>
      <c r="H829" s="86" t="s">
        <v>21</v>
      </c>
      <c r="I829" s="23">
        <v>0</v>
      </c>
      <c r="J829" s="24">
        <v>0</v>
      </c>
      <c r="K829" s="24">
        <v>0</v>
      </c>
      <c r="L829" s="4"/>
      <c r="M829" s="4"/>
      <c r="N829" s="21"/>
      <c r="O829" s="21"/>
      <c r="P829" s="21"/>
    </row>
    <row r="830" spans="2:16" s="7" customFormat="1" hidden="1">
      <c r="C830" s="146"/>
      <c r="D830" s="131"/>
      <c r="E830" s="149"/>
      <c r="F830" s="149"/>
      <c r="G830" s="149"/>
      <c r="H830" s="86" t="s">
        <v>31</v>
      </c>
      <c r="I830" s="23">
        <v>0</v>
      </c>
      <c r="J830" s="24">
        <v>0</v>
      </c>
      <c r="K830" s="24">
        <v>0</v>
      </c>
      <c r="L830" s="4"/>
      <c r="M830" s="4"/>
      <c r="N830" s="21"/>
      <c r="O830" s="21"/>
      <c r="P830" s="21"/>
    </row>
    <row r="831" spans="2:16" s="7" customFormat="1" hidden="1">
      <c r="C831" s="147"/>
      <c r="D831" s="132"/>
      <c r="E831" s="150"/>
      <c r="F831" s="150"/>
      <c r="G831" s="150"/>
      <c r="H831" s="86" t="s">
        <v>35</v>
      </c>
      <c r="I831" s="23">
        <v>0</v>
      </c>
      <c r="J831" s="24">
        <v>0</v>
      </c>
      <c r="K831" s="24">
        <v>0</v>
      </c>
      <c r="L831" s="4"/>
      <c r="M831" s="4"/>
      <c r="N831" s="21"/>
      <c r="O831" s="21"/>
      <c r="P831" s="21"/>
    </row>
    <row r="832" spans="2:16" s="7" customFormat="1">
      <c r="C832" s="145" t="s">
        <v>395</v>
      </c>
      <c r="D832" s="130" t="s">
        <v>396</v>
      </c>
      <c r="E832" s="138" t="s">
        <v>378</v>
      </c>
      <c r="F832" s="138">
        <v>2021</v>
      </c>
      <c r="G832" s="138">
        <v>2023</v>
      </c>
      <c r="H832" s="86" t="s">
        <v>19</v>
      </c>
      <c r="I832" s="22">
        <f>I833+I834+I835+I836</f>
        <v>50</v>
      </c>
      <c r="J832" s="4">
        <f t="shared" ref="J832:K832" si="313">J833+J834+J835+J836</f>
        <v>50</v>
      </c>
      <c r="K832" s="4">
        <f t="shared" si="313"/>
        <v>50</v>
      </c>
      <c r="L832" s="4">
        <f t="shared" ref="L832:M832" si="314">L833</f>
        <v>0</v>
      </c>
      <c r="M832" s="4">
        <f t="shared" si="314"/>
        <v>0</v>
      </c>
      <c r="N832" s="21">
        <f t="shared" ref="N832:N888" si="315">M832/I832*100</f>
        <v>0</v>
      </c>
      <c r="O832" s="21">
        <f t="shared" ref="O832:O888" si="316">M832/J832*100</f>
        <v>0</v>
      </c>
      <c r="P832" s="21">
        <f t="shared" ref="P832:P888" si="317">L832/K832*100</f>
        <v>0</v>
      </c>
    </row>
    <row r="833" spans="3:16" s="7" customFormat="1">
      <c r="C833" s="146"/>
      <c r="D833" s="131"/>
      <c r="E833" s="138"/>
      <c r="F833" s="138"/>
      <c r="G833" s="138"/>
      <c r="H833" s="86" t="s">
        <v>20</v>
      </c>
      <c r="I833" s="23">
        <v>50</v>
      </c>
      <c r="J833" s="24">
        <v>50</v>
      </c>
      <c r="K833" s="24">
        <v>50</v>
      </c>
      <c r="L833" s="4"/>
      <c r="M833" s="4"/>
      <c r="N833" s="21">
        <f t="shared" si="315"/>
        <v>0</v>
      </c>
      <c r="O833" s="21">
        <f t="shared" si="316"/>
        <v>0</v>
      </c>
      <c r="P833" s="21">
        <f t="shared" si="317"/>
        <v>0</v>
      </c>
    </row>
    <row r="834" spans="3:16" s="7" customFormat="1">
      <c r="C834" s="146"/>
      <c r="D834" s="131"/>
      <c r="E834" s="138"/>
      <c r="F834" s="138"/>
      <c r="G834" s="138"/>
      <c r="H834" s="86" t="s">
        <v>21</v>
      </c>
      <c r="I834" s="23">
        <v>0</v>
      </c>
      <c r="J834" s="24">
        <v>0</v>
      </c>
      <c r="K834" s="24">
        <v>0</v>
      </c>
      <c r="L834" s="4"/>
      <c r="M834" s="4"/>
      <c r="N834" s="21"/>
      <c r="O834" s="21"/>
      <c r="P834" s="21"/>
    </row>
    <row r="835" spans="3:16" s="7" customFormat="1">
      <c r="C835" s="146"/>
      <c r="D835" s="131"/>
      <c r="E835" s="138"/>
      <c r="F835" s="138"/>
      <c r="G835" s="138"/>
      <c r="H835" s="86" t="s">
        <v>31</v>
      </c>
      <c r="I835" s="23">
        <v>0</v>
      </c>
      <c r="J835" s="24">
        <v>0</v>
      </c>
      <c r="K835" s="24">
        <v>0</v>
      </c>
      <c r="L835" s="4"/>
      <c r="M835" s="4"/>
      <c r="N835" s="21"/>
      <c r="O835" s="21"/>
      <c r="P835" s="21"/>
    </row>
    <row r="836" spans="3:16" s="7" customFormat="1">
      <c r="C836" s="147"/>
      <c r="D836" s="132"/>
      <c r="E836" s="138"/>
      <c r="F836" s="138"/>
      <c r="G836" s="138"/>
      <c r="H836" s="86" t="s">
        <v>35</v>
      </c>
      <c r="I836" s="23">
        <v>0</v>
      </c>
      <c r="J836" s="24">
        <v>0</v>
      </c>
      <c r="K836" s="24">
        <v>0</v>
      </c>
      <c r="L836" s="4"/>
      <c r="M836" s="4"/>
      <c r="N836" s="21"/>
      <c r="O836" s="21"/>
      <c r="P836" s="21"/>
    </row>
    <row r="837" spans="3:16" s="7" customFormat="1">
      <c r="C837" s="145" t="s">
        <v>397</v>
      </c>
      <c r="D837" s="143" t="s">
        <v>398</v>
      </c>
      <c r="E837" s="138" t="s">
        <v>378</v>
      </c>
      <c r="F837" s="138">
        <v>2021</v>
      </c>
      <c r="G837" s="138">
        <v>2023</v>
      </c>
      <c r="H837" s="86" t="s">
        <v>19</v>
      </c>
      <c r="I837" s="22">
        <f>I838+I839+I840+I841</f>
        <v>450</v>
      </c>
      <c r="J837" s="4">
        <f t="shared" ref="J837:K837" si="318">J838+J839+J840+J841</f>
        <v>450</v>
      </c>
      <c r="K837" s="4">
        <f t="shared" si="318"/>
        <v>400</v>
      </c>
      <c r="L837" s="4">
        <f t="shared" ref="L837:M837" si="319">L838</f>
        <v>160.9</v>
      </c>
      <c r="M837" s="4">
        <f t="shared" si="319"/>
        <v>160.9</v>
      </c>
      <c r="N837" s="21">
        <f t="shared" si="315"/>
        <v>35.75555555555556</v>
      </c>
      <c r="O837" s="21">
        <f t="shared" si="316"/>
        <v>35.75555555555556</v>
      </c>
      <c r="P837" s="21">
        <f t="shared" si="317"/>
        <v>40.225000000000001</v>
      </c>
    </row>
    <row r="838" spans="3:16" s="7" customFormat="1">
      <c r="C838" s="146"/>
      <c r="D838" s="143"/>
      <c r="E838" s="138"/>
      <c r="F838" s="138"/>
      <c r="G838" s="138"/>
      <c r="H838" s="86" t="s">
        <v>20</v>
      </c>
      <c r="I838" s="23">
        <v>450</v>
      </c>
      <c r="J838" s="24">
        <v>450</v>
      </c>
      <c r="K838" s="24">
        <v>400</v>
      </c>
      <c r="L838" s="4">
        <v>160.9</v>
      </c>
      <c r="M838" s="4">
        <v>160.9</v>
      </c>
      <c r="N838" s="21">
        <f t="shared" si="315"/>
        <v>35.75555555555556</v>
      </c>
      <c r="O838" s="21">
        <f t="shared" si="316"/>
        <v>35.75555555555556</v>
      </c>
      <c r="P838" s="21">
        <f t="shared" si="317"/>
        <v>40.225000000000001</v>
      </c>
    </row>
    <row r="839" spans="3:16" s="7" customFormat="1">
      <c r="C839" s="146"/>
      <c r="D839" s="143"/>
      <c r="E839" s="138"/>
      <c r="F839" s="138"/>
      <c r="G839" s="138"/>
      <c r="H839" s="86" t="s">
        <v>21</v>
      </c>
      <c r="I839" s="23">
        <v>0</v>
      </c>
      <c r="J839" s="24">
        <v>0</v>
      </c>
      <c r="K839" s="24">
        <v>0</v>
      </c>
      <c r="L839" s="4"/>
      <c r="M839" s="4"/>
      <c r="N839" s="21"/>
      <c r="O839" s="21"/>
      <c r="P839" s="21"/>
    </row>
    <row r="840" spans="3:16" s="7" customFormat="1">
      <c r="C840" s="146"/>
      <c r="D840" s="143"/>
      <c r="E840" s="138"/>
      <c r="F840" s="138"/>
      <c r="G840" s="138"/>
      <c r="H840" s="86" t="s">
        <v>31</v>
      </c>
      <c r="I840" s="23">
        <v>0</v>
      </c>
      <c r="J840" s="24">
        <v>0</v>
      </c>
      <c r="K840" s="24">
        <v>0</v>
      </c>
      <c r="L840" s="4"/>
      <c r="M840" s="4"/>
      <c r="N840" s="21"/>
      <c r="O840" s="21"/>
      <c r="P840" s="21"/>
    </row>
    <row r="841" spans="3:16" s="7" customFormat="1">
      <c r="C841" s="147"/>
      <c r="D841" s="143"/>
      <c r="E841" s="138"/>
      <c r="F841" s="138"/>
      <c r="G841" s="138"/>
      <c r="H841" s="86" t="s">
        <v>35</v>
      </c>
      <c r="I841" s="23">
        <v>0</v>
      </c>
      <c r="J841" s="24">
        <v>0</v>
      </c>
      <c r="K841" s="24">
        <v>0</v>
      </c>
      <c r="L841" s="4"/>
      <c r="M841" s="4"/>
      <c r="N841" s="21"/>
      <c r="O841" s="21"/>
      <c r="P841" s="21"/>
    </row>
    <row r="842" spans="3:16" s="7" customFormat="1" hidden="1">
      <c r="C842" s="145" t="s">
        <v>399</v>
      </c>
      <c r="D842" s="130" t="s">
        <v>400</v>
      </c>
      <c r="E842" s="138" t="s">
        <v>378</v>
      </c>
      <c r="F842" s="138">
        <v>2022</v>
      </c>
      <c r="G842" s="138">
        <v>2022</v>
      </c>
      <c r="H842" s="86" t="s">
        <v>19</v>
      </c>
      <c r="I842" s="22">
        <f>I843+I844+I845+I846</f>
        <v>0</v>
      </c>
      <c r="J842" s="4">
        <f t="shared" ref="J842:K842" si="320">J843+J844+J845+J846</f>
        <v>0</v>
      </c>
      <c r="K842" s="4">
        <f t="shared" si="320"/>
        <v>0</v>
      </c>
      <c r="L842" s="4">
        <v>0</v>
      </c>
      <c r="M842" s="4">
        <v>0</v>
      </c>
      <c r="N842" s="21"/>
      <c r="O842" s="21"/>
      <c r="P842" s="21"/>
    </row>
    <row r="843" spans="3:16" s="7" customFormat="1" hidden="1">
      <c r="C843" s="146"/>
      <c r="D843" s="131"/>
      <c r="E843" s="138"/>
      <c r="F843" s="138"/>
      <c r="G843" s="138"/>
      <c r="H843" s="86" t="s">
        <v>20</v>
      </c>
      <c r="I843" s="23">
        <v>0</v>
      </c>
      <c r="J843" s="24">
        <v>0</v>
      </c>
      <c r="K843" s="24">
        <v>0</v>
      </c>
      <c r="L843" s="4"/>
      <c r="M843" s="4"/>
      <c r="N843" s="21"/>
      <c r="O843" s="21"/>
      <c r="P843" s="21"/>
    </row>
    <row r="844" spans="3:16" s="7" customFormat="1" hidden="1">
      <c r="C844" s="146"/>
      <c r="D844" s="131"/>
      <c r="E844" s="138"/>
      <c r="F844" s="138"/>
      <c r="G844" s="138"/>
      <c r="H844" s="86" t="s">
        <v>21</v>
      </c>
      <c r="I844" s="23">
        <v>0</v>
      </c>
      <c r="J844" s="24">
        <v>0</v>
      </c>
      <c r="K844" s="24">
        <v>0</v>
      </c>
      <c r="L844" s="4"/>
      <c r="M844" s="4"/>
      <c r="N844" s="21"/>
      <c r="O844" s="21"/>
      <c r="P844" s="21"/>
    </row>
    <row r="845" spans="3:16" s="7" customFormat="1" hidden="1">
      <c r="C845" s="146"/>
      <c r="D845" s="131"/>
      <c r="E845" s="138"/>
      <c r="F845" s="138"/>
      <c r="G845" s="138"/>
      <c r="H845" s="86" t="s">
        <v>31</v>
      </c>
      <c r="I845" s="23">
        <v>0</v>
      </c>
      <c r="J845" s="24">
        <v>0</v>
      </c>
      <c r="K845" s="24">
        <v>0</v>
      </c>
      <c r="L845" s="4"/>
      <c r="M845" s="4"/>
      <c r="N845" s="21"/>
      <c r="O845" s="21"/>
      <c r="P845" s="21"/>
    </row>
    <row r="846" spans="3:16" s="7" customFormat="1" hidden="1">
      <c r="C846" s="147"/>
      <c r="D846" s="132"/>
      <c r="E846" s="138"/>
      <c r="F846" s="138"/>
      <c r="G846" s="138"/>
      <c r="H846" s="86" t="s">
        <v>35</v>
      </c>
      <c r="I846" s="23">
        <v>0</v>
      </c>
      <c r="J846" s="24">
        <v>0</v>
      </c>
      <c r="K846" s="24">
        <v>0</v>
      </c>
      <c r="L846" s="4"/>
      <c r="M846" s="4"/>
      <c r="N846" s="21"/>
      <c r="O846" s="21"/>
      <c r="P846" s="21"/>
    </row>
    <row r="847" spans="3:16" s="7" customFormat="1" hidden="1">
      <c r="C847" s="136" t="s">
        <v>401</v>
      </c>
      <c r="D847" s="143" t="s">
        <v>402</v>
      </c>
      <c r="E847" s="138" t="s">
        <v>375</v>
      </c>
      <c r="F847" s="138">
        <v>2023</v>
      </c>
      <c r="G847" s="138">
        <v>2023</v>
      </c>
      <c r="H847" s="86" t="s">
        <v>19</v>
      </c>
      <c r="I847" s="22">
        <f>I848+I849+I850+I851</f>
        <v>0</v>
      </c>
      <c r="J847" s="4">
        <f t="shared" ref="J847:K847" si="321">J848+J849+J850+J851</f>
        <v>0</v>
      </c>
      <c r="K847" s="4">
        <f t="shared" si="321"/>
        <v>0</v>
      </c>
      <c r="L847" s="4">
        <v>0</v>
      </c>
      <c r="M847" s="4">
        <v>0</v>
      </c>
      <c r="N847" s="21"/>
      <c r="O847" s="21"/>
      <c r="P847" s="21"/>
    </row>
    <row r="848" spans="3:16" s="7" customFormat="1" hidden="1">
      <c r="C848" s="136"/>
      <c r="D848" s="143"/>
      <c r="E848" s="138"/>
      <c r="F848" s="138"/>
      <c r="G848" s="138"/>
      <c r="H848" s="86" t="s">
        <v>20</v>
      </c>
      <c r="I848" s="23">
        <v>0</v>
      </c>
      <c r="J848" s="24">
        <v>0</v>
      </c>
      <c r="K848" s="24">
        <v>0</v>
      </c>
      <c r="L848" s="4"/>
      <c r="M848" s="4"/>
      <c r="N848" s="21"/>
      <c r="O848" s="21"/>
      <c r="P848" s="21"/>
    </row>
    <row r="849" spans="3:16" s="7" customFormat="1" hidden="1">
      <c r="C849" s="136"/>
      <c r="D849" s="143"/>
      <c r="E849" s="138"/>
      <c r="F849" s="138"/>
      <c r="G849" s="138"/>
      <c r="H849" s="86" t="s">
        <v>21</v>
      </c>
      <c r="I849" s="23">
        <v>0</v>
      </c>
      <c r="J849" s="24">
        <v>0</v>
      </c>
      <c r="K849" s="24">
        <v>0</v>
      </c>
      <c r="L849" s="4"/>
      <c r="M849" s="4"/>
      <c r="N849" s="21"/>
      <c r="O849" s="21"/>
      <c r="P849" s="21"/>
    </row>
    <row r="850" spans="3:16" s="7" customFormat="1" hidden="1">
      <c r="C850" s="136"/>
      <c r="D850" s="143"/>
      <c r="E850" s="138"/>
      <c r="F850" s="138"/>
      <c r="G850" s="138"/>
      <c r="H850" s="86" t="s">
        <v>31</v>
      </c>
      <c r="I850" s="23">
        <v>0</v>
      </c>
      <c r="J850" s="24">
        <v>0</v>
      </c>
      <c r="K850" s="24">
        <v>0</v>
      </c>
      <c r="L850" s="4"/>
      <c r="M850" s="4"/>
      <c r="N850" s="21"/>
      <c r="O850" s="21"/>
      <c r="P850" s="21"/>
    </row>
    <row r="851" spans="3:16" s="7" customFormat="1" hidden="1">
      <c r="C851" s="136"/>
      <c r="D851" s="143"/>
      <c r="E851" s="138"/>
      <c r="F851" s="138"/>
      <c r="G851" s="138"/>
      <c r="H851" s="86" t="s">
        <v>35</v>
      </c>
      <c r="I851" s="23">
        <v>0</v>
      </c>
      <c r="J851" s="24">
        <v>0</v>
      </c>
      <c r="K851" s="24">
        <v>0</v>
      </c>
      <c r="L851" s="4"/>
      <c r="M851" s="4"/>
      <c r="N851" s="21"/>
      <c r="O851" s="21"/>
      <c r="P851" s="21"/>
    </row>
    <row r="852" spans="3:16" s="7" customFormat="1">
      <c r="C852" s="136" t="s">
        <v>403</v>
      </c>
      <c r="D852" s="143" t="s">
        <v>404</v>
      </c>
      <c r="E852" s="138" t="s">
        <v>375</v>
      </c>
      <c r="F852" s="138">
        <v>2021</v>
      </c>
      <c r="G852" s="138">
        <v>2021</v>
      </c>
      <c r="H852" s="86" t="s">
        <v>19</v>
      </c>
      <c r="I852" s="22">
        <f>I853+I854+I855+I856</f>
        <v>80</v>
      </c>
      <c r="J852" s="4">
        <f t="shared" ref="J852:K852" si="322">J853+J854+J855+J856</f>
        <v>80</v>
      </c>
      <c r="K852" s="4">
        <f t="shared" si="322"/>
        <v>80</v>
      </c>
      <c r="L852" s="4">
        <f t="shared" ref="L852:M852" si="323">L853</f>
        <v>0</v>
      </c>
      <c r="M852" s="4">
        <f t="shared" si="323"/>
        <v>0</v>
      </c>
      <c r="N852" s="21">
        <f t="shared" si="315"/>
        <v>0</v>
      </c>
      <c r="O852" s="21">
        <f t="shared" si="316"/>
        <v>0</v>
      </c>
      <c r="P852" s="21">
        <f t="shared" si="317"/>
        <v>0</v>
      </c>
    </row>
    <row r="853" spans="3:16" s="7" customFormat="1">
      <c r="C853" s="136"/>
      <c r="D853" s="143"/>
      <c r="E853" s="138"/>
      <c r="F853" s="138"/>
      <c r="G853" s="138"/>
      <c r="H853" s="86" t="s">
        <v>20</v>
      </c>
      <c r="I853" s="23">
        <v>80</v>
      </c>
      <c r="J853" s="24">
        <v>80</v>
      </c>
      <c r="K853" s="24">
        <v>80</v>
      </c>
      <c r="L853" s="4"/>
      <c r="M853" s="4"/>
      <c r="N853" s="21">
        <f t="shared" si="315"/>
        <v>0</v>
      </c>
      <c r="O853" s="21">
        <f t="shared" si="316"/>
        <v>0</v>
      </c>
      <c r="P853" s="21">
        <f t="shared" si="317"/>
        <v>0</v>
      </c>
    </row>
    <row r="854" spans="3:16" s="7" customFormat="1">
      <c r="C854" s="136"/>
      <c r="D854" s="143"/>
      <c r="E854" s="138"/>
      <c r="F854" s="138"/>
      <c r="G854" s="138"/>
      <c r="H854" s="86" t="s">
        <v>21</v>
      </c>
      <c r="I854" s="23">
        <v>0</v>
      </c>
      <c r="J854" s="24">
        <v>0</v>
      </c>
      <c r="K854" s="24">
        <v>0</v>
      </c>
      <c r="L854" s="4"/>
      <c r="M854" s="4"/>
      <c r="N854" s="21"/>
      <c r="O854" s="21"/>
      <c r="P854" s="21"/>
    </row>
    <row r="855" spans="3:16" s="7" customFormat="1">
      <c r="C855" s="136"/>
      <c r="D855" s="143"/>
      <c r="E855" s="138"/>
      <c r="F855" s="138"/>
      <c r="G855" s="138"/>
      <c r="H855" s="86" t="s">
        <v>31</v>
      </c>
      <c r="I855" s="23">
        <v>0</v>
      </c>
      <c r="J855" s="24">
        <v>0</v>
      </c>
      <c r="K855" s="24">
        <v>0</v>
      </c>
      <c r="L855" s="4"/>
      <c r="M855" s="4"/>
      <c r="N855" s="21"/>
      <c r="O855" s="21"/>
      <c r="P855" s="21"/>
    </row>
    <row r="856" spans="3:16" s="7" customFormat="1">
      <c r="C856" s="136"/>
      <c r="D856" s="143"/>
      <c r="E856" s="138"/>
      <c r="F856" s="138"/>
      <c r="G856" s="138"/>
      <c r="H856" s="86" t="s">
        <v>35</v>
      </c>
      <c r="I856" s="23">
        <v>0</v>
      </c>
      <c r="J856" s="24">
        <v>0</v>
      </c>
      <c r="K856" s="24">
        <v>0</v>
      </c>
      <c r="L856" s="4"/>
      <c r="M856" s="4"/>
      <c r="N856" s="21"/>
      <c r="O856" s="21"/>
      <c r="P856" s="21"/>
    </row>
    <row r="857" spans="3:16" s="7" customFormat="1">
      <c r="C857" s="136" t="s">
        <v>405</v>
      </c>
      <c r="D857" s="130" t="s">
        <v>406</v>
      </c>
      <c r="E857" s="138" t="s">
        <v>375</v>
      </c>
      <c r="F857" s="138">
        <v>2021</v>
      </c>
      <c r="G857" s="138">
        <v>2023</v>
      </c>
      <c r="H857" s="86" t="s">
        <v>19</v>
      </c>
      <c r="I857" s="22">
        <f>I858+I859+I860+I861</f>
        <v>384</v>
      </c>
      <c r="J857" s="4">
        <f t="shared" ref="J857:K857" si="324">J858+J859+J860+J861</f>
        <v>384</v>
      </c>
      <c r="K857" s="4">
        <f t="shared" si="324"/>
        <v>300</v>
      </c>
      <c r="L857" s="4">
        <v>0</v>
      </c>
      <c r="M857" s="4">
        <v>0</v>
      </c>
      <c r="N857" s="21">
        <f t="shared" si="315"/>
        <v>0</v>
      </c>
      <c r="O857" s="21">
        <f t="shared" si="316"/>
        <v>0</v>
      </c>
      <c r="P857" s="21">
        <f t="shared" si="317"/>
        <v>0</v>
      </c>
    </row>
    <row r="858" spans="3:16" s="7" customFormat="1">
      <c r="C858" s="136"/>
      <c r="D858" s="131"/>
      <c r="E858" s="138"/>
      <c r="F858" s="138"/>
      <c r="G858" s="138"/>
      <c r="H858" s="86" t="s">
        <v>20</v>
      </c>
      <c r="I858" s="23">
        <v>384</v>
      </c>
      <c r="J858" s="24">
        <v>384</v>
      </c>
      <c r="K858" s="24">
        <v>300</v>
      </c>
      <c r="L858" s="4"/>
      <c r="M858" s="4"/>
      <c r="N858" s="21">
        <f t="shared" si="315"/>
        <v>0</v>
      </c>
      <c r="O858" s="21">
        <f t="shared" si="316"/>
        <v>0</v>
      </c>
      <c r="P858" s="21">
        <f t="shared" si="317"/>
        <v>0</v>
      </c>
    </row>
    <row r="859" spans="3:16" s="7" customFormat="1">
      <c r="C859" s="136"/>
      <c r="D859" s="131"/>
      <c r="E859" s="138"/>
      <c r="F859" s="138"/>
      <c r="G859" s="138"/>
      <c r="H859" s="86" t="s">
        <v>21</v>
      </c>
      <c r="I859" s="23">
        <v>0</v>
      </c>
      <c r="J859" s="24">
        <v>0</v>
      </c>
      <c r="K859" s="24">
        <v>0</v>
      </c>
      <c r="L859" s="4"/>
      <c r="M859" s="4"/>
      <c r="N859" s="21"/>
      <c r="O859" s="21"/>
      <c r="P859" s="21"/>
    </row>
    <row r="860" spans="3:16" s="7" customFormat="1">
      <c r="C860" s="136"/>
      <c r="D860" s="131"/>
      <c r="E860" s="138"/>
      <c r="F860" s="138"/>
      <c r="G860" s="138"/>
      <c r="H860" s="86" t="s">
        <v>31</v>
      </c>
      <c r="I860" s="23">
        <v>0</v>
      </c>
      <c r="J860" s="24">
        <v>0</v>
      </c>
      <c r="K860" s="24">
        <v>0</v>
      </c>
      <c r="L860" s="4"/>
      <c r="M860" s="4"/>
      <c r="N860" s="21"/>
      <c r="O860" s="21"/>
      <c r="P860" s="21"/>
    </row>
    <row r="861" spans="3:16" s="7" customFormat="1">
      <c r="C861" s="136"/>
      <c r="D861" s="132"/>
      <c r="E861" s="138"/>
      <c r="F861" s="138"/>
      <c r="G861" s="138"/>
      <c r="H861" s="86" t="s">
        <v>35</v>
      </c>
      <c r="I861" s="23">
        <v>0</v>
      </c>
      <c r="J861" s="24">
        <v>0</v>
      </c>
      <c r="K861" s="24">
        <v>0</v>
      </c>
      <c r="L861" s="4"/>
      <c r="M861" s="4"/>
      <c r="N861" s="21"/>
      <c r="O861" s="21"/>
      <c r="P861" s="21"/>
    </row>
    <row r="862" spans="3:16" s="7" customFormat="1">
      <c r="C862" s="136" t="s">
        <v>407</v>
      </c>
      <c r="D862" s="130" t="s">
        <v>408</v>
      </c>
      <c r="E862" s="138" t="s">
        <v>375</v>
      </c>
      <c r="F862" s="138">
        <v>2021</v>
      </c>
      <c r="G862" s="138">
        <v>2021</v>
      </c>
      <c r="H862" s="86" t="s">
        <v>19</v>
      </c>
      <c r="I862" s="22">
        <f>I863+I864+I865+I866</f>
        <v>256</v>
      </c>
      <c r="J862" s="4">
        <f t="shared" ref="J862:M862" si="325">J863+J864+J865+J866</f>
        <v>256</v>
      </c>
      <c r="K862" s="4">
        <f t="shared" si="325"/>
        <v>200</v>
      </c>
      <c r="L862" s="4">
        <f t="shared" si="325"/>
        <v>0</v>
      </c>
      <c r="M862" s="4">
        <f t="shared" si="325"/>
        <v>0</v>
      </c>
      <c r="N862" s="21">
        <f t="shared" si="315"/>
        <v>0</v>
      </c>
      <c r="O862" s="21">
        <f t="shared" si="316"/>
        <v>0</v>
      </c>
      <c r="P862" s="21">
        <f t="shared" si="317"/>
        <v>0</v>
      </c>
    </row>
    <row r="863" spans="3:16" s="7" customFormat="1">
      <c r="C863" s="136"/>
      <c r="D863" s="131"/>
      <c r="E863" s="138"/>
      <c r="F863" s="138"/>
      <c r="G863" s="138"/>
      <c r="H863" s="86" t="s">
        <v>20</v>
      </c>
      <c r="I863" s="23">
        <v>256</v>
      </c>
      <c r="J863" s="24">
        <v>256</v>
      </c>
      <c r="K863" s="24">
        <v>200</v>
      </c>
      <c r="L863" s="4"/>
      <c r="M863" s="4"/>
      <c r="N863" s="21">
        <f t="shared" si="315"/>
        <v>0</v>
      </c>
      <c r="O863" s="21">
        <f t="shared" si="316"/>
        <v>0</v>
      </c>
      <c r="P863" s="21">
        <f t="shared" si="317"/>
        <v>0</v>
      </c>
    </row>
    <row r="864" spans="3:16" s="7" customFormat="1">
      <c r="C864" s="136"/>
      <c r="D864" s="131"/>
      <c r="E864" s="138"/>
      <c r="F864" s="138"/>
      <c r="G864" s="138"/>
      <c r="H864" s="86" t="s">
        <v>21</v>
      </c>
      <c r="I864" s="23">
        <v>0</v>
      </c>
      <c r="J864" s="24">
        <v>0</v>
      </c>
      <c r="K864" s="24">
        <v>0</v>
      </c>
      <c r="L864" s="4"/>
      <c r="M864" s="4"/>
      <c r="N864" s="21"/>
      <c r="O864" s="21"/>
      <c r="P864" s="21"/>
    </row>
    <row r="865" spans="3:16" s="7" customFormat="1">
      <c r="C865" s="136"/>
      <c r="D865" s="131"/>
      <c r="E865" s="138"/>
      <c r="F865" s="138"/>
      <c r="G865" s="138"/>
      <c r="H865" s="86" t="s">
        <v>31</v>
      </c>
      <c r="I865" s="23">
        <v>0</v>
      </c>
      <c r="J865" s="24">
        <v>0</v>
      </c>
      <c r="K865" s="24">
        <v>0</v>
      </c>
      <c r="L865" s="4"/>
      <c r="M865" s="4"/>
      <c r="N865" s="21"/>
      <c r="O865" s="21"/>
      <c r="P865" s="21"/>
    </row>
    <row r="866" spans="3:16" s="7" customFormat="1">
      <c r="C866" s="136"/>
      <c r="D866" s="132"/>
      <c r="E866" s="138"/>
      <c r="F866" s="138"/>
      <c r="G866" s="138"/>
      <c r="H866" s="86" t="s">
        <v>35</v>
      </c>
      <c r="I866" s="23">
        <v>0</v>
      </c>
      <c r="J866" s="24">
        <v>0</v>
      </c>
      <c r="K866" s="24">
        <v>0</v>
      </c>
      <c r="L866" s="4"/>
      <c r="M866" s="4"/>
      <c r="N866" s="21"/>
      <c r="O866" s="21"/>
      <c r="P866" s="21"/>
    </row>
    <row r="867" spans="3:16" s="7" customFormat="1">
      <c r="C867" s="145" t="s">
        <v>409</v>
      </c>
      <c r="D867" s="130" t="s">
        <v>410</v>
      </c>
      <c r="E867" s="138" t="s">
        <v>375</v>
      </c>
      <c r="F867" s="148">
        <v>2021</v>
      </c>
      <c r="G867" s="148">
        <v>2021</v>
      </c>
      <c r="H867" s="86" t="s">
        <v>19</v>
      </c>
      <c r="I867" s="22">
        <f>I868+I869+I870+I871</f>
        <v>30</v>
      </c>
      <c r="J867" s="4">
        <f t="shared" ref="J867:K867" si="326">J868+J869+J870+J871</f>
        <v>30</v>
      </c>
      <c r="K867" s="4">
        <f t="shared" si="326"/>
        <v>30</v>
      </c>
      <c r="L867" s="4">
        <f t="shared" ref="L867:M867" si="327">L868</f>
        <v>0</v>
      </c>
      <c r="M867" s="4">
        <f t="shared" si="327"/>
        <v>0</v>
      </c>
      <c r="N867" s="21">
        <f t="shared" si="315"/>
        <v>0</v>
      </c>
      <c r="O867" s="21">
        <f t="shared" si="316"/>
        <v>0</v>
      </c>
      <c r="P867" s="21">
        <f t="shared" si="317"/>
        <v>0</v>
      </c>
    </row>
    <row r="868" spans="3:16" s="7" customFormat="1">
      <c r="C868" s="146"/>
      <c r="D868" s="131"/>
      <c r="E868" s="138"/>
      <c r="F868" s="149"/>
      <c r="G868" s="149"/>
      <c r="H868" s="86" t="s">
        <v>20</v>
      </c>
      <c r="I868" s="23">
        <v>30</v>
      </c>
      <c r="J868" s="24">
        <v>30</v>
      </c>
      <c r="K868" s="24">
        <v>30</v>
      </c>
      <c r="L868" s="4"/>
      <c r="M868" s="4"/>
      <c r="N868" s="21">
        <f t="shared" si="315"/>
        <v>0</v>
      </c>
      <c r="O868" s="21">
        <f t="shared" si="316"/>
        <v>0</v>
      </c>
      <c r="P868" s="21">
        <f t="shared" si="317"/>
        <v>0</v>
      </c>
    </row>
    <row r="869" spans="3:16" s="7" customFormat="1">
      <c r="C869" s="146"/>
      <c r="D869" s="131"/>
      <c r="E869" s="138"/>
      <c r="F869" s="149"/>
      <c r="G869" s="149"/>
      <c r="H869" s="86" t="s">
        <v>21</v>
      </c>
      <c r="I869" s="23">
        <v>0</v>
      </c>
      <c r="J869" s="24">
        <v>0</v>
      </c>
      <c r="K869" s="24">
        <v>0</v>
      </c>
      <c r="L869" s="4"/>
      <c r="M869" s="4"/>
      <c r="N869" s="21"/>
      <c r="O869" s="21"/>
      <c r="P869" s="21"/>
    </row>
    <row r="870" spans="3:16" s="7" customFormat="1">
      <c r="C870" s="146"/>
      <c r="D870" s="131"/>
      <c r="E870" s="138"/>
      <c r="F870" s="149"/>
      <c r="G870" s="149"/>
      <c r="H870" s="86" t="s">
        <v>31</v>
      </c>
      <c r="I870" s="23">
        <v>0</v>
      </c>
      <c r="J870" s="24">
        <v>0</v>
      </c>
      <c r="K870" s="24">
        <v>0</v>
      </c>
      <c r="L870" s="4"/>
      <c r="M870" s="4"/>
      <c r="N870" s="21"/>
      <c r="O870" s="21"/>
      <c r="P870" s="21"/>
    </row>
    <row r="871" spans="3:16" s="7" customFormat="1">
      <c r="C871" s="147"/>
      <c r="D871" s="132"/>
      <c r="E871" s="138"/>
      <c r="F871" s="150"/>
      <c r="G871" s="150"/>
      <c r="H871" s="86" t="s">
        <v>35</v>
      </c>
      <c r="I871" s="23">
        <v>0</v>
      </c>
      <c r="J871" s="24">
        <v>0</v>
      </c>
      <c r="K871" s="24">
        <v>0</v>
      </c>
      <c r="L871" s="4"/>
      <c r="M871" s="4"/>
      <c r="N871" s="21"/>
      <c r="O871" s="21"/>
      <c r="P871" s="21"/>
    </row>
    <row r="872" spans="3:16" s="7" customFormat="1" hidden="1">
      <c r="C872" s="145" t="s">
        <v>411</v>
      </c>
      <c r="D872" s="130" t="s">
        <v>412</v>
      </c>
      <c r="E872" s="138" t="s">
        <v>375</v>
      </c>
      <c r="F872" s="148">
        <v>2022</v>
      </c>
      <c r="G872" s="148">
        <v>2022</v>
      </c>
      <c r="H872" s="86" t="s">
        <v>19</v>
      </c>
      <c r="I872" s="22">
        <f>I873+I874+I875+I876</f>
        <v>0</v>
      </c>
      <c r="J872" s="4">
        <f t="shared" ref="J872:M872" si="328">J873+J874+J875+J876</f>
        <v>0</v>
      </c>
      <c r="K872" s="4">
        <f t="shared" si="328"/>
        <v>0</v>
      </c>
      <c r="L872" s="4">
        <f t="shared" si="328"/>
        <v>0</v>
      </c>
      <c r="M872" s="4">
        <f t="shared" si="328"/>
        <v>0</v>
      </c>
      <c r="N872" s="21"/>
      <c r="O872" s="21"/>
      <c r="P872" s="21"/>
    </row>
    <row r="873" spans="3:16" s="7" customFormat="1" hidden="1">
      <c r="C873" s="146"/>
      <c r="D873" s="131"/>
      <c r="E873" s="138"/>
      <c r="F873" s="149"/>
      <c r="G873" s="149"/>
      <c r="H873" s="86" t="s">
        <v>20</v>
      </c>
      <c r="I873" s="23">
        <v>0</v>
      </c>
      <c r="J873" s="24">
        <v>0</v>
      </c>
      <c r="K873" s="24">
        <v>0</v>
      </c>
      <c r="L873" s="4"/>
      <c r="M873" s="4"/>
      <c r="N873" s="21"/>
      <c r="O873" s="21"/>
      <c r="P873" s="21"/>
    </row>
    <row r="874" spans="3:16" s="7" customFormat="1" hidden="1">
      <c r="C874" s="146"/>
      <c r="D874" s="131"/>
      <c r="E874" s="138"/>
      <c r="F874" s="149"/>
      <c r="G874" s="149"/>
      <c r="H874" s="86" t="s">
        <v>21</v>
      </c>
      <c r="I874" s="23">
        <v>0</v>
      </c>
      <c r="J874" s="24">
        <v>0</v>
      </c>
      <c r="K874" s="24">
        <v>0</v>
      </c>
      <c r="L874" s="4"/>
      <c r="M874" s="4"/>
      <c r="N874" s="21"/>
      <c r="O874" s="21"/>
      <c r="P874" s="21"/>
    </row>
    <row r="875" spans="3:16" s="7" customFormat="1" hidden="1">
      <c r="C875" s="146"/>
      <c r="D875" s="131"/>
      <c r="E875" s="138"/>
      <c r="F875" s="149"/>
      <c r="G875" s="149"/>
      <c r="H875" s="86" t="s">
        <v>31</v>
      </c>
      <c r="I875" s="23">
        <v>0</v>
      </c>
      <c r="J875" s="24">
        <v>0</v>
      </c>
      <c r="K875" s="24">
        <v>0</v>
      </c>
      <c r="L875" s="4"/>
      <c r="M875" s="4"/>
      <c r="N875" s="21"/>
      <c r="O875" s="21"/>
      <c r="P875" s="21"/>
    </row>
    <row r="876" spans="3:16" s="7" customFormat="1" hidden="1">
      <c r="C876" s="147"/>
      <c r="D876" s="132"/>
      <c r="E876" s="138"/>
      <c r="F876" s="150"/>
      <c r="G876" s="150"/>
      <c r="H876" s="86" t="s">
        <v>35</v>
      </c>
      <c r="I876" s="23">
        <v>0</v>
      </c>
      <c r="J876" s="24">
        <v>0</v>
      </c>
      <c r="K876" s="24">
        <v>0</v>
      </c>
      <c r="L876" s="4"/>
      <c r="M876" s="4"/>
      <c r="N876" s="21"/>
      <c r="O876" s="21"/>
      <c r="P876" s="21"/>
    </row>
    <row r="877" spans="3:16" s="7" customFormat="1" hidden="1">
      <c r="C877" s="145" t="s">
        <v>413</v>
      </c>
      <c r="D877" s="130" t="s">
        <v>414</v>
      </c>
      <c r="E877" s="138" t="s">
        <v>375</v>
      </c>
      <c r="F877" s="148">
        <v>2022</v>
      </c>
      <c r="G877" s="148">
        <v>2022</v>
      </c>
      <c r="H877" s="86" t="s">
        <v>19</v>
      </c>
      <c r="I877" s="22">
        <f>I878+I879+I880+I881</f>
        <v>0</v>
      </c>
      <c r="J877" s="4">
        <f t="shared" ref="J877:M877" si="329">J878+J879+J880+J881</f>
        <v>0</v>
      </c>
      <c r="K877" s="4">
        <f t="shared" si="329"/>
        <v>0</v>
      </c>
      <c r="L877" s="4">
        <f t="shared" si="329"/>
        <v>0</v>
      </c>
      <c r="M877" s="4">
        <f t="shared" si="329"/>
        <v>0</v>
      </c>
      <c r="N877" s="21"/>
      <c r="O877" s="21"/>
      <c r="P877" s="21"/>
    </row>
    <row r="878" spans="3:16" s="7" customFormat="1" hidden="1">
      <c r="C878" s="146"/>
      <c r="D878" s="131"/>
      <c r="E878" s="138"/>
      <c r="F878" s="149"/>
      <c r="G878" s="149"/>
      <c r="H878" s="86" t="s">
        <v>20</v>
      </c>
      <c r="I878" s="23">
        <v>0</v>
      </c>
      <c r="J878" s="24">
        <v>0</v>
      </c>
      <c r="K878" s="24">
        <v>0</v>
      </c>
      <c r="L878" s="4"/>
      <c r="M878" s="4"/>
      <c r="N878" s="21"/>
      <c r="O878" s="21"/>
      <c r="P878" s="21"/>
    </row>
    <row r="879" spans="3:16" s="7" customFormat="1" hidden="1">
      <c r="C879" s="146"/>
      <c r="D879" s="131"/>
      <c r="E879" s="138"/>
      <c r="F879" s="149"/>
      <c r="G879" s="149"/>
      <c r="H879" s="86" t="s">
        <v>21</v>
      </c>
      <c r="I879" s="23">
        <v>0</v>
      </c>
      <c r="J879" s="24">
        <v>0</v>
      </c>
      <c r="K879" s="24">
        <v>0</v>
      </c>
      <c r="L879" s="4"/>
      <c r="M879" s="4"/>
      <c r="N879" s="21"/>
      <c r="O879" s="21"/>
      <c r="P879" s="21"/>
    </row>
    <row r="880" spans="3:16" s="7" customFormat="1" hidden="1">
      <c r="C880" s="146"/>
      <c r="D880" s="131"/>
      <c r="E880" s="138"/>
      <c r="F880" s="149"/>
      <c r="G880" s="149"/>
      <c r="H880" s="86" t="s">
        <v>31</v>
      </c>
      <c r="I880" s="23">
        <v>0</v>
      </c>
      <c r="J880" s="24">
        <v>0</v>
      </c>
      <c r="K880" s="24">
        <v>0</v>
      </c>
      <c r="L880" s="4"/>
      <c r="M880" s="4"/>
      <c r="N880" s="21"/>
      <c r="O880" s="21"/>
      <c r="P880" s="21"/>
    </row>
    <row r="881" spans="3:16" s="7" customFormat="1" hidden="1">
      <c r="C881" s="147"/>
      <c r="D881" s="132"/>
      <c r="E881" s="138"/>
      <c r="F881" s="150"/>
      <c r="G881" s="150"/>
      <c r="H881" s="86" t="s">
        <v>35</v>
      </c>
      <c r="I881" s="23">
        <v>0</v>
      </c>
      <c r="J881" s="24">
        <v>0</v>
      </c>
      <c r="K881" s="24">
        <v>0</v>
      </c>
      <c r="L881" s="4"/>
      <c r="M881" s="4"/>
      <c r="N881" s="21"/>
      <c r="O881" s="21"/>
      <c r="P881" s="21"/>
    </row>
    <row r="882" spans="3:16" s="7" customFormat="1" hidden="1">
      <c r="C882" s="145" t="s">
        <v>415</v>
      </c>
      <c r="D882" s="130" t="s">
        <v>416</v>
      </c>
      <c r="E882" s="138" t="s">
        <v>378</v>
      </c>
      <c r="F882" s="148">
        <v>2022</v>
      </c>
      <c r="G882" s="148">
        <v>2022</v>
      </c>
      <c r="H882" s="86" t="s">
        <v>19</v>
      </c>
      <c r="I882" s="22">
        <f>I883+I884+I885+I886</f>
        <v>0</v>
      </c>
      <c r="J882" s="4">
        <f t="shared" ref="J882:K882" si="330">J883+J884+J885+J886</f>
        <v>0</v>
      </c>
      <c r="K882" s="4">
        <f t="shared" si="330"/>
        <v>0</v>
      </c>
      <c r="L882" s="4">
        <v>0</v>
      </c>
      <c r="M882" s="4">
        <v>0</v>
      </c>
      <c r="N882" s="21"/>
      <c r="O882" s="21"/>
      <c r="P882" s="21"/>
    </row>
    <row r="883" spans="3:16" s="7" customFormat="1" hidden="1">
      <c r="C883" s="146"/>
      <c r="D883" s="101"/>
      <c r="E883" s="138"/>
      <c r="F883" s="149"/>
      <c r="G883" s="149"/>
      <c r="H883" s="86" t="s">
        <v>20</v>
      </c>
      <c r="I883" s="23">
        <v>0</v>
      </c>
      <c r="J883" s="24">
        <v>0</v>
      </c>
      <c r="K883" s="24">
        <v>0</v>
      </c>
      <c r="L883" s="4"/>
      <c r="M883" s="4"/>
      <c r="N883" s="21"/>
      <c r="O883" s="21"/>
      <c r="P883" s="21"/>
    </row>
    <row r="884" spans="3:16" s="7" customFormat="1" hidden="1">
      <c r="C884" s="146"/>
      <c r="D884" s="101"/>
      <c r="E884" s="138"/>
      <c r="F884" s="149"/>
      <c r="G884" s="149"/>
      <c r="H884" s="86" t="s">
        <v>21</v>
      </c>
      <c r="I884" s="23">
        <v>0</v>
      </c>
      <c r="J884" s="24">
        <v>0</v>
      </c>
      <c r="K884" s="24">
        <v>0</v>
      </c>
      <c r="L884" s="4"/>
      <c r="M884" s="4"/>
      <c r="N884" s="21"/>
      <c r="O884" s="21"/>
      <c r="P884" s="21"/>
    </row>
    <row r="885" spans="3:16" s="7" customFormat="1" hidden="1">
      <c r="C885" s="146"/>
      <c r="D885" s="101"/>
      <c r="E885" s="138"/>
      <c r="F885" s="149"/>
      <c r="G885" s="149"/>
      <c r="H885" s="86" t="s">
        <v>31</v>
      </c>
      <c r="I885" s="23">
        <v>0</v>
      </c>
      <c r="J885" s="24">
        <v>0</v>
      </c>
      <c r="K885" s="24">
        <v>0</v>
      </c>
      <c r="L885" s="4"/>
      <c r="M885" s="4"/>
      <c r="N885" s="21"/>
      <c r="O885" s="21"/>
      <c r="P885" s="21"/>
    </row>
    <row r="886" spans="3:16" s="7" customFormat="1" hidden="1">
      <c r="C886" s="147"/>
      <c r="D886" s="102"/>
      <c r="E886" s="138"/>
      <c r="F886" s="150"/>
      <c r="G886" s="150"/>
      <c r="H886" s="86" t="s">
        <v>35</v>
      </c>
      <c r="I886" s="23">
        <v>0</v>
      </c>
      <c r="J886" s="24">
        <v>0</v>
      </c>
      <c r="K886" s="24">
        <v>0</v>
      </c>
      <c r="L886" s="4"/>
      <c r="M886" s="4"/>
      <c r="N886" s="21"/>
      <c r="O886" s="21"/>
      <c r="P886" s="21"/>
    </row>
    <row r="887" spans="3:16" s="9" customFormat="1">
      <c r="C887" s="145" t="s">
        <v>417</v>
      </c>
      <c r="D887" s="130" t="s">
        <v>418</v>
      </c>
      <c r="E887" s="138" t="s">
        <v>378</v>
      </c>
      <c r="F887" s="148">
        <v>2021</v>
      </c>
      <c r="G887" s="148">
        <v>2023</v>
      </c>
      <c r="H887" s="86" t="s">
        <v>19</v>
      </c>
      <c r="I887" s="22">
        <f>I888+I889+I890+I891</f>
        <v>300</v>
      </c>
      <c r="J887" s="4">
        <f t="shared" ref="J887:K887" si="331">J888+J889+J890+J891</f>
        <v>300</v>
      </c>
      <c r="K887" s="4">
        <f t="shared" si="331"/>
        <v>300</v>
      </c>
      <c r="L887" s="4">
        <f t="shared" ref="L887:M887" si="332">L888</f>
        <v>0</v>
      </c>
      <c r="M887" s="4">
        <f t="shared" si="332"/>
        <v>0</v>
      </c>
      <c r="N887" s="21">
        <f t="shared" si="315"/>
        <v>0</v>
      </c>
      <c r="O887" s="21">
        <f t="shared" si="316"/>
        <v>0</v>
      </c>
      <c r="P887" s="21">
        <f t="shared" si="317"/>
        <v>0</v>
      </c>
    </row>
    <row r="888" spans="3:16" s="9" customFormat="1">
      <c r="C888" s="146"/>
      <c r="D888" s="131"/>
      <c r="E888" s="138"/>
      <c r="F888" s="149"/>
      <c r="G888" s="149"/>
      <c r="H888" s="86" t="s">
        <v>64</v>
      </c>
      <c r="I888" s="23">
        <v>300</v>
      </c>
      <c r="J888" s="24">
        <v>300</v>
      </c>
      <c r="K888" s="24">
        <v>300</v>
      </c>
      <c r="L888" s="4"/>
      <c r="M888" s="4"/>
      <c r="N888" s="21">
        <f t="shared" si="315"/>
        <v>0</v>
      </c>
      <c r="O888" s="21">
        <f t="shared" si="316"/>
        <v>0</v>
      </c>
      <c r="P888" s="21">
        <f t="shared" si="317"/>
        <v>0</v>
      </c>
    </row>
    <row r="889" spans="3:16" s="9" customFormat="1">
      <c r="C889" s="146"/>
      <c r="D889" s="131"/>
      <c r="E889" s="138"/>
      <c r="F889" s="149"/>
      <c r="G889" s="149"/>
      <c r="H889" s="86" t="s">
        <v>419</v>
      </c>
      <c r="I889" s="23">
        <v>0</v>
      </c>
      <c r="J889" s="24">
        <v>0</v>
      </c>
      <c r="K889" s="24">
        <v>0</v>
      </c>
      <c r="L889" s="4"/>
      <c r="M889" s="4"/>
      <c r="N889" s="21"/>
      <c r="O889" s="21"/>
      <c r="P889" s="21"/>
    </row>
    <row r="890" spans="3:16" s="9" customFormat="1">
      <c r="C890" s="146"/>
      <c r="D890" s="131"/>
      <c r="E890" s="138"/>
      <c r="F890" s="149"/>
      <c r="G890" s="149"/>
      <c r="H890" s="86" t="s">
        <v>22</v>
      </c>
      <c r="I890" s="23">
        <v>0</v>
      </c>
      <c r="J890" s="24">
        <v>0</v>
      </c>
      <c r="K890" s="24">
        <v>0</v>
      </c>
      <c r="L890" s="4"/>
      <c r="M890" s="4"/>
      <c r="N890" s="21"/>
      <c r="O890" s="21"/>
      <c r="P890" s="21"/>
    </row>
    <row r="891" spans="3:16" s="9" customFormat="1">
      <c r="C891" s="147"/>
      <c r="D891" s="132"/>
      <c r="E891" s="138"/>
      <c r="F891" s="150"/>
      <c r="G891" s="150"/>
      <c r="H891" s="86" t="s">
        <v>35</v>
      </c>
      <c r="I891" s="23">
        <v>0</v>
      </c>
      <c r="J891" s="24">
        <v>0</v>
      </c>
      <c r="K891" s="24">
        <v>0</v>
      </c>
      <c r="L891" s="4"/>
      <c r="M891" s="4"/>
      <c r="N891" s="21"/>
      <c r="O891" s="21"/>
      <c r="P891" s="21"/>
    </row>
    <row r="892" spans="3:16" s="7" customFormat="1" hidden="1">
      <c r="C892" s="136" t="s">
        <v>420</v>
      </c>
      <c r="D892" s="143" t="s">
        <v>421</v>
      </c>
      <c r="E892" s="138" t="s">
        <v>372</v>
      </c>
      <c r="F892" s="148">
        <v>2023</v>
      </c>
      <c r="G892" s="148">
        <v>2023</v>
      </c>
      <c r="H892" s="86" t="s">
        <v>19</v>
      </c>
      <c r="I892" s="22">
        <f>I893+I894+I895+I896</f>
        <v>0</v>
      </c>
      <c r="J892" s="4">
        <f t="shared" ref="J892:K892" si="333">J893+J894+J895+J896</f>
        <v>0</v>
      </c>
      <c r="K892" s="4">
        <f t="shared" si="333"/>
        <v>0</v>
      </c>
      <c r="L892" s="4">
        <v>0</v>
      </c>
      <c r="M892" s="4">
        <v>0</v>
      </c>
      <c r="N892" s="21"/>
      <c r="O892" s="21"/>
      <c r="P892" s="21"/>
    </row>
    <row r="893" spans="3:16" s="7" customFormat="1" hidden="1">
      <c r="C893" s="136"/>
      <c r="D893" s="143"/>
      <c r="E893" s="138"/>
      <c r="F893" s="149"/>
      <c r="G893" s="149"/>
      <c r="H893" s="86" t="s">
        <v>20</v>
      </c>
      <c r="I893" s="23">
        <v>0</v>
      </c>
      <c r="J893" s="24">
        <v>0</v>
      </c>
      <c r="K893" s="24">
        <v>0</v>
      </c>
      <c r="L893" s="4"/>
      <c r="M893" s="4"/>
      <c r="N893" s="21"/>
      <c r="O893" s="21"/>
      <c r="P893" s="21"/>
    </row>
    <row r="894" spans="3:16" s="7" customFormat="1" hidden="1">
      <c r="C894" s="136"/>
      <c r="D894" s="143"/>
      <c r="E894" s="138"/>
      <c r="F894" s="149"/>
      <c r="G894" s="149"/>
      <c r="H894" s="86" t="s">
        <v>21</v>
      </c>
      <c r="I894" s="23">
        <v>0</v>
      </c>
      <c r="J894" s="24">
        <v>0</v>
      </c>
      <c r="K894" s="24">
        <v>0</v>
      </c>
      <c r="L894" s="4"/>
      <c r="M894" s="4"/>
      <c r="N894" s="21"/>
      <c r="O894" s="21"/>
      <c r="P894" s="21"/>
    </row>
    <row r="895" spans="3:16" s="7" customFormat="1" hidden="1">
      <c r="C895" s="136"/>
      <c r="D895" s="143"/>
      <c r="E895" s="138"/>
      <c r="F895" s="149"/>
      <c r="G895" s="149"/>
      <c r="H895" s="86" t="s">
        <v>31</v>
      </c>
      <c r="I895" s="23">
        <v>0</v>
      </c>
      <c r="J895" s="24">
        <v>0</v>
      </c>
      <c r="K895" s="24">
        <v>0</v>
      </c>
      <c r="L895" s="4"/>
      <c r="M895" s="4"/>
      <c r="N895" s="21"/>
      <c r="O895" s="21"/>
      <c r="P895" s="21"/>
    </row>
    <row r="896" spans="3:16" s="7" customFormat="1" hidden="1">
      <c r="C896" s="136"/>
      <c r="D896" s="143"/>
      <c r="E896" s="138"/>
      <c r="F896" s="150"/>
      <c r="G896" s="150"/>
      <c r="H896" s="86" t="s">
        <v>35</v>
      </c>
      <c r="I896" s="23">
        <v>0</v>
      </c>
      <c r="J896" s="24">
        <v>0</v>
      </c>
      <c r="K896" s="24">
        <v>0</v>
      </c>
      <c r="L896" s="4"/>
      <c r="M896" s="4"/>
      <c r="N896" s="21"/>
      <c r="O896" s="21"/>
      <c r="P896" s="21"/>
    </row>
    <row r="897" spans="3:16" s="7" customFormat="1">
      <c r="C897" s="136" t="s">
        <v>422</v>
      </c>
      <c r="D897" s="143" t="s">
        <v>423</v>
      </c>
      <c r="E897" s="138" t="s">
        <v>372</v>
      </c>
      <c r="F897" s="148">
        <v>2021</v>
      </c>
      <c r="G897" s="148">
        <v>2021</v>
      </c>
      <c r="H897" s="86" t="s">
        <v>19</v>
      </c>
      <c r="I897" s="22">
        <f>I898+I899+I900+I901</f>
        <v>145</v>
      </c>
      <c r="J897" s="4">
        <f t="shared" ref="J897:K897" si="334">J898+J899+J900+J901</f>
        <v>145</v>
      </c>
      <c r="K897" s="4">
        <f t="shared" si="334"/>
        <v>145</v>
      </c>
      <c r="L897" s="4">
        <f t="shared" ref="L897:M897" si="335">L898</f>
        <v>0</v>
      </c>
      <c r="M897" s="4">
        <f t="shared" si="335"/>
        <v>0</v>
      </c>
      <c r="N897" s="21">
        <f t="shared" ref="N897:N951" si="336">M897/I897*100</f>
        <v>0</v>
      </c>
      <c r="O897" s="21">
        <f t="shared" ref="O897:O951" si="337">M897/J897*100</f>
        <v>0</v>
      </c>
      <c r="P897" s="21">
        <f t="shared" ref="P897:P951" si="338">L897/K897*100</f>
        <v>0</v>
      </c>
    </row>
    <row r="898" spans="3:16" s="7" customFormat="1">
      <c r="C898" s="136"/>
      <c r="D898" s="143"/>
      <c r="E898" s="138"/>
      <c r="F898" s="149"/>
      <c r="G898" s="149"/>
      <c r="H898" s="86" t="s">
        <v>20</v>
      </c>
      <c r="I898" s="23">
        <v>145</v>
      </c>
      <c r="J898" s="24">
        <v>145</v>
      </c>
      <c r="K898" s="24">
        <v>145</v>
      </c>
      <c r="L898" s="4"/>
      <c r="M898" s="4"/>
      <c r="N898" s="21">
        <f t="shared" si="336"/>
        <v>0</v>
      </c>
      <c r="O898" s="21">
        <f t="shared" si="337"/>
        <v>0</v>
      </c>
      <c r="P898" s="21">
        <f t="shared" si="338"/>
        <v>0</v>
      </c>
    </row>
    <row r="899" spans="3:16" s="7" customFormat="1">
      <c r="C899" s="136"/>
      <c r="D899" s="143"/>
      <c r="E899" s="138"/>
      <c r="F899" s="149"/>
      <c r="G899" s="149"/>
      <c r="H899" s="86" t="s">
        <v>21</v>
      </c>
      <c r="I899" s="23">
        <v>0</v>
      </c>
      <c r="J899" s="24">
        <v>0</v>
      </c>
      <c r="K899" s="24">
        <v>0</v>
      </c>
      <c r="L899" s="4"/>
      <c r="M899" s="4"/>
      <c r="N899" s="21"/>
      <c r="O899" s="21"/>
      <c r="P899" s="21"/>
    </row>
    <row r="900" spans="3:16" s="7" customFormat="1">
      <c r="C900" s="136"/>
      <c r="D900" s="143"/>
      <c r="E900" s="138"/>
      <c r="F900" s="149"/>
      <c r="G900" s="149"/>
      <c r="H900" s="86" t="s">
        <v>31</v>
      </c>
      <c r="I900" s="23">
        <v>0</v>
      </c>
      <c r="J900" s="24">
        <v>0</v>
      </c>
      <c r="K900" s="24">
        <v>0</v>
      </c>
      <c r="L900" s="4"/>
      <c r="M900" s="4"/>
      <c r="N900" s="21"/>
      <c r="O900" s="21"/>
      <c r="P900" s="21"/>
    </row>
    <row r="901" spans="3:16" s="7" customFormat="1">
      <c r="C901" s="136"/>
      <c r="D901" s="143"/>
      <c r="E901" s="138"/>
      <c r="F901" s="150"/>
      <c r="G901" s="150"/>
      <c r="H901" s="86" t="s">
        <v>35</v>
      </c>
      <c r="I901" s="23">
        <v>0</v>
      </c>
      <c r="J901" s="24">
        <v>0</v>
      </c>
      <c r="K901" s="24">
        <v>0</v>
      </c>
      <c r="L901" s="4"/>
      <c r="M901" s="4"/>
      <c r="N901" s="21"/>
      <c r="O901" s="21"/>
      <c r="P901" s="21"/>
    </row>
    <row r="902" spans="3:16" s="7" customFormat="1">
      <c r="C902" s="136" t="s">
        <v>424</v>
      </c>
      <c r="D902" s="143" t="s">
        <v>425</v>
      </c>
      <c r="E902" s="138" t="s">
        <v>372</v>
      </c>
      <c r="F902" s="148">
        <v>2021</v>
      </c>
      <c r="G902" s="148">
        <v>2021</v>
      </c>
      <c r="H902" s="86" t="s">
        <v>19</v>
      </c>
      <c r="I902" s="22">
        <f>I903+I904+I905+I906</f>
        <v>100</v>
      </c>
      <c r="J902" s="4">
        <f t="shared" ref="J902:K902" si="339">J903+J904+J905+J906</f>
        <v>100</v>
      </c>
      <c r="K902" s="4">
        <f t="shared" si="339"/>
        <v>100</v>
      </c>
      <c r="L902" s="4">
        <f t="shared" ref="L902:M902" si="340">L903</f>
        <v>0</v>
      </c>
      <c r="M902" s="4">
        <f t="shared" si="340"/>
        <v>0</v>
      </c>
      <c r="N902" s="21">
        <f t="shared" si="336"/>
        <v>0</v>
      </c>
      <c r="O902" s="21">
        <f t="shared" si="337"/>
        <v>0</v>
      </c>
      <c r="P902" s="21">
        <f t="shared" si="338"/>
        <v>0</v>
      </c>
    </row>
    <row r="903" spans="3:16" s="7" customFormat="1">
      <c r="C903" s="136"/>
      <c r="D903" s="143"/>
      <c r="E903" s="138"/>
      <c r="F903" s="149"/>
      <c r="G903" s="149"/>
      <c r="H903" s="86" t="s">
        <v>20</v>
      </c>
      <c r="I903" s="23">
        <v>100</v>
      </c>
      <c r="J903" s="24">
        <v>100</v>
      </c>
      <c r="K903" s="24">
        <v>100</v>
      </c>
      <c r="L903" s="4"/>
      <c r="M903" s="4"/>
      <c r="N903" s="21">
        <f t="shared" si="336"/>
        <v>0</v>
      </c>
      <c r="O903" s="21">
        <f t="shared" si="337"/>
        <v>0</v>
      </c>
      <c r="P903" s="21">
        <f t="shared" si="338"/>
        <v>0</v>
      </c>
    </row>
    <row r="904" spans="3:16" s="7" customFormat="1">
      <c r="C904" s="136"/>
      <c r="D904" s="143"/>
      <c r="E904" s="138"/>
      <c r="F904" s="149"/>
      <c r="G904" s="149"/>
      <c r="H904" s="86" t="s">
        <v>21</v>
      </c>
      <c r="I904" s="23">
        <v>0</v>
      </c>
      <c r="J904" s="24">
        <v>0</v>
      </c>
      <c r="K904" s="24">
        <v>0</v>
      </c>
      <c r="L904" s="4"/>
      <c r="M904" s="4"/>
      <c r="N904" s="21"/>
      <c r="O904" s="21"/>
      <c r="P904" s="21"/>
    </row>
    <row r="905" spans="3:16" s="7" customFormat="1">
      <c r="C905" s="136"/>
      <c r="D905" s="143"/>
      <c r="E905" s="138"/>
      <c r="F905" s="149"/>
      <c r="G905" s="149"/>
      <c r="H905" s="86" t="s">
        <v>31</v>
      </c>
      <c r="I905" s="23">
        <v>0</v>
      </c>
      <c r="J905" s="24">
        <v>0</v>
      </c>
      <c r="K905" s="24">
        <v>0</v>
      </c>
      <c r="L905" s="4"/>
      <c r="M905" s="4"/>
      <c r="N905" s="21"/>
      <c r="O905" s="21"/>
      <c r="P905" s="21"/>
    </row>
    <row r="906" spans="3:16" s="7" customFormat="1">
      <c r="C906" s="136"/>
      <c r="D906" s="143"/>
      <c r="E906" s="138"/>
      <c r="F906" s="150"/>
      <c r="G906" s="150"/>
      <c r="H906" s="86" t="s">
        <v>35</v>
      </c>
      <c r="I906" s="23">
        <v>0</v>
      </c>
      <c r="J906" s="24">
        <v>0</v>
      </c>
      <c r="K906" s="24">
        <v>0</v>
      </c>
      <c r="L906" s="4"/>
      <c r="M906" s="4"/>
      <c r="N906" s="21"/>
      <c r="O906" s="21"/>
      <c r="P906" s="21"/>
    </row>
    <row r="907" spans="3:16" s="7" customFormat="1" hidden="1">
      <c r="C907" s="136" t="s">
        <v>426</v>
      </c>
      <c r="D907" s="143" t="s">
        <v>427</v>
      </c>
      <c r="E907" s="138" t="s">
        <v>372</v>
      </c>
      <c r="F907" s="148">
        <v>2023</v>
      </c>
      <c r="G907" s="148">
        <v>2023</v>
      </c>
      <c r="H907" s="86" t="s">
        <v>19</v>
      </c>
      <c r="I907" s="22">
        <f>I908+I909+I910+I911</f>
        <v>0</v>
      </c>
      <c r="J907" s="4">
        <f t="shared" ref="J907:K907" si="341">J908+J909+J910+J911</f>
        <v>0</v>
      </c>
      <c r="K907" s="4">
        <f t="shared" si="341"/>
        <v>0</v>
      </c>
      <c r="L907" s="4">
        <v>0</v>
      </c>
      <c r="M907" s="4">
        <v>0</v>
      </c>
      <c r="N907" s="21"/>
      <c r="O907" s="21"/>
      <c r="P907" s="21"/>
    </row>
    <row r="908" spans="3:16" s="7" customFormat="1" hidden="1">
      <c r="C908" s="136"/>
      <c r="D908" s="143"/>
      <c r="E908" s="138"/>
      <c r="F908" s="149"/>
      <c r="G908" s="149"/>
      <c r="H908" s="86" t="s">
        <v>20</v>
      </c>
      <c r="I908" s="23">
        <v>0</v>
      </c>
      <c r="J908" s="24">
        <v>0</v>
      </c>
      <c r="K908" s="24">
        <v>0</v>
      </c>
      <c r="L908" s="4"/>
      <c r="M908" s="4"/>
      <c r="N908" s="21"/>
      <c r="O908" s="21"/>
      <c r="P908" s="21"/>
    </row>
    <row r="909" spans="3:16" s="7" customFormat="1" hidden="1">
      <c r="C909" s="136"/>
      <c r="D909" s="143"/>
      <c r="E909" s="138"/>
      <c r="F909" s="149"/>
      <c r="G909" s="149"/>
      <c r="H909" s="86" t="s">
        <v>21</v>
      </c>
      <c r="I909" s="23">
        <v>0</v>
      </c>
      <c r="J909" s="24">
        <v>0</v>
      </c>
      <c r="K909" s="24">
        <v>0</v>
      </c>
      <c r="L909" s="4"/>
      <c r="M909" s="4"/>
      <c r="N909" s="21"/>
      <c r="O909" s="21"/>
      <c r="P909" s="21"/>
    </row>
    <row r="910" spans="3:16" s="7" customFormat="1" hidden="1">
      <c r="C910" s="136"/>
      <c r="D910" s="143"/>
      <c r="E910" s="138"/>
      <c r="F910" s="149"/>
      <c r="G910" s="149"/>
      <c r="H910" s="86" t="s">
        <v>31</v>
      </c>
      <c r="I910" s="23">
        <v>0</v>
      </c>
      <c r="J910" s="24">
        <v>0</v>
      </c>
      <c r="K910" s="24">
        <v>0</v>
      </c>
      <c r="L910" s="4"/>
      <c r="M910" s="4"/>
      <c r="N910" s="21"/>
      <c r="O910" s="21"/>
      <c r="P910" s="21"/>
    </row>
    <row r="911" spans="3:16" s="7" customFormat="1" hidden="1">
      <c r="C911" s="136"/>
      <c r="D911" s="143"/>
      <c r="E911" s="138"/>
      <c r="F911" s="150"/>
      <c r="G911" s="150"/>
      <c r="H911" s="86" t="s">
        <v>35</v>
      </c>
      <c r="I911" s="23">
        <v>0</v>
      </c>
      <c r="J911" s="24">
        <v>0</v>
      </c>
      <c r="K911" s="24">
        <v>0</v>
      </c>
      <c r="L911" s="4"/>
      <c r="M911" s="4"/>
      <c r="N911" s="21"/>
      <c r="O911" s="21"/>
      <c r="P911" s="21"/>
    </row>
    <row r="912" spans="3:16" s="7" customFormat="1">
      <c r="C912" s="122" t="s">
        <v>428</v>
      </c>
      <c r="D912" s="174" t="s">
        <v>429</v>
      </c>
      <c r="E912" s="175" t="s">
        <v>25</v>
      </c>
      <c r="F912" s="175" t="s">
        <v>430</v>
      </c>
      <c r="G912" s="175" t="s">
        <v>431</v>
      </c>
      <c r="H912" s="85" t="s">
        <v>19</v>
      </c>
      <c r="I912" s="22">
        <f>I913+I914+I915+I916</f>
        <v>185</v>
      </c>
      <c r="J912" s="4">
        <f t="shared" ref="J912:M912" si="342">J913+J914+J915+J916</f>
        <v>185</v>
      </c>
      <c r="K912" s="4">
        <f t="shared" si="342"/>
        <v>166.5</v>
      </c>
      <c r="L912" s="4">
        <f t="shared" si="342"/>
        <v>0</v>
      </c>
      <c r="M912" s="4">
        <f t="shared" si="342"/>
        <v>0</v>
      </c>
      <c r="N912" s="21">
        <f t="shared" si="336"/>
        <v>0</v>
      </c>
      <c r="O912" s="21">
        <f t="shared" si="337"/>
        <v>0</v>
      </c>
      <c r="P912" s="21">
        <f t="shared" si="338"/>
        <v>0</v>
      </c>
    </row>
    <row r="913" spans="3:16" s="7" customFormat="1">
      <c r="C913" s="122"/>
      <c r="D913" s="174"/>
      <c r="E913" s="175"/>
      <c r="F913" s="175"/>
      <c r="G913" s="175"/>
      <c r="H913" s="85" t="s">
        <v>20</v>
      </c>
      <c r="I913" s="22">
        <f>I918+I923+I928+I933</f>
        <v>185</v>
      </c>
      <c r="J913" s="4">
        <f t="shared" ref="J913:K913" si="343">J918+J923+J928+J933</f>
        <v>185</v>
      </c>
      <c r="K913" s="4">
        <f t="shared" si="343"/>
        <v>166.5</v>
      </c>
      <c r="L913" s="4"/>
      <c r="M913" s="4"/>
      <c r="N913" s="21">
        <f t="shared" si="336"/>
        <v>0</v>
      </c>
      <c r="O913" s="21">
        <f t="shared" si="337"/>
        <v>0</v>
      </c>
      <c r="P913" s="21">
        <f t="shared" si="338"/>
        <v>0</v>
      </c>
    </row>
    <row r="914" spans="3:16" s="7" customFormat="1">
      <c r="C914" s="122"/>
      <c r="D914" s="174"/>
      <c r="E914" s="175"/>
      <c r="F914" s="175"/>
      <c r="G914" s="175"/>
      <c r="H914" s="85" t="s">
        <v>21</v>
      </c>
      <c r="I914" s="22">
        <v>0</v>
      </c>
      <c r="J914" s="4">
        <v>0</v>
      </c>
      <c r="K914" s="4">
        <v>0</v>
      </c>
      <c r="L914" s="4"/>
      <c r="M914" s="4"/>
      <c r="N914" s="21"/>
      <c r="O914" s="21"/>
      <c r="P914" s="21"/>
    </row>
    <row r="915" spans="3:16" s="7" customFormat="1">
      <c r="C915" s="122"/>
      <c r="D915" s="174"/>
      <c r="E915" s="175"/>
      <c r="F915" s="175"/>
      <c r="G915" s="175"/>
      <c r="H915" s="85" t="s">
        <v>31</v>
      </c>
      <c r="I915" s="22">
        <v>0</v>
      </c>
      <c r="J915" s="4">
        <v>0</v>
      </c>
      <c r="K915" s="4">
        <v>0</v>
      </c>
      <c r="L915" s="4"/>
      <c r="M915" s="4"/>
      <c r="N915" s="21"/>
      <c r="O915" s="21"/>
      <c r="P915" s="21"/>
    </row>
    <row r="916" spans="3:16" s="7" customFormat="1">
      <c r="C916" s="122"/>
      <c r="D916" s="174"/>
      <c r="E916" s="175"/>
      <c r="F916" s="175"/>
      <c r="G916" s="175"/>
      <c r="H916" s="85" t="s">
        <v>35</v>
      </c>
      <c r="I916" s="22">
        <v>0</v>
      </c>
      <c r="J916" s="4">
        <v>0</v>
      </c>
      <c r="K916" s="4">
        <v>0</v>
      </c>
      <c r="L916" s="4"/>
      <c r="M916" s="4"/>
      <c r="N916" s="21"/>
      <c r="O916" s="21"/>
      <c r="P916" s="21"/>
    </row>
    <row r="917" spans="3:16" s="7" customFormat="1">
      <c r="C917" s="122" t="s">
        <v>432</v>
      </c>
      <c r="D917" s="112" t="s">
        <v>433</v>
      </c>
      <c r="E917" s="129" t="s">
        <v>388</v>
      </c>
      <c r="F917" s="129">
        <v>2021</v>
      </c>
      <c r="G917" s="129">
        <v>2023</v>
      </c>
      <c r="H917" s="34" t="s">
        <v>19</v>
      </c>
      <c r="I917" s="22">
        <f>I918+I919+I920+I921</f>
        <v>85</v>
      </c>
      <c r="J917" s="4">
        <f t="shared" ref="J917:M917" si="344">J918+J919+J920+J921</f>
        <v>85</v>
      </c>
      <c r="K917" s="4">
        <f t="shared" si="344"/>
        <v>80</v>
      </c>
      <c r="L917" s="4">
        <f t="shared" si="344"/>
        <v>0</v>
      </c>
      <c r="M917" s="4">
        <f t="shared" si="344"/>
        <v>0</v>
      </c>
      <c r="N917" s="21">
        <f t="shared" si="336"/>
        <v>0</v>
      </c>
      <c r="O917" s="21">
        <f t="shared" si="337"/>
        <v>0</v>
      </c>
      <c r="P917" s="21">
        <f t="shared" si="338"/>
        <v>0</v>
      </c>
    </row>
    <row r="918" spans="3:16" s="7" customFormat="1">
      <c r="C918" s="122"/>
      <c r="D918" s="112"/>
      <c r="E918" s="129"/>
      <c r="F918" s="129"/>
      <c r="G918" s="129"/>
      <c r="H918" s="34" t="s">
        <v>64</v>
      </c>
      <c r="I918" s="22">
        <v>85</v>
      </c>
      <c r="J918" s="4">
        <v>85</v>
      </c>
      <c r="K918" s="4">
        <v>80</v>
      </c>
      <c r="L918" s="4"/>
      <c r="M918" s="4"/>
      <c r="N918" s="21">
        <f t="shared" si="336"/>
        <v>0</v>
      </c>
      <c r="O918" s="21">
        <f t="shared" si="337"/>
        <v>0</v>
      </c>
      <c r="P918" s="21">
        <f t="shared" si="338"/>
        <v>0</v>
      </c>
    </row>
    <row r="919" spans="3:16" s="7" customFormat="1">
      <c r="C919" s="122"/>
      <c r="D919" s="112"/>
      <c r="E919" s="129"/>
      <c r="F919" s="129"/>
      <c r="G919" s="129"/>
      <c r="H919" s="34" t="s">
        <v>21</v>
      </c>
      <c r="I919" s="22">
        <v>0</v>
      </c>
      <c r="J919" s="4">
        <v>0</v>
      </c>
      <c r="K919" s="4">
        <v>0</v>
      </c>
      <c r="L919" s="4"/>
      <c r="M919" s="4"/>
      <c r="N919" s="21"/>
      <c r="O919" s="21"/>
      <c r="P919" s="21"/>
    </row>
    <row r="920" spans="3:16" s="9" customFormat="1">
      <c r="C920" s="122"/>
      <c r="D920" s="112"/>
      <c r="E920" s="129"/>
      <c r="F920" s="129"/>
      <c r="G920" s="129"/>
      <c r="H920" s="34" t="s">
        <v>31</v>
      </c>
      <c r="I920" s="22">
        <v>0</v>
      </c>
      <c r="J920" s="4">
        <v>0</v>
      </c>
      <c r="K920" s="4">
        <v>0</v>
      </c>
      <c r="L920" s="4"/>
      <c r="M920" s="4"/>
      <c r="N920" s="21"/>
      <c r="O920" s="21"/>
      <c r="P920" s="21"/>
    </row>
    <row r="921" spans="3:16" s="9" customFormat="1">
      <c r="C921" s="122"/>
      <c r="D921" s="112"/>
      <c r="E921" s="129"/>
      <c r="F921" s="129"/>
      <c r="G921" s="129"/>
      <c r="H921" s="34" t="s">
        <v>35</v>
      </c>
      <c r="I921" s="22">
        <v>0</v>
      </c>
      <c r="J921" s="4">
        <v>0</v>
      </c>
      <c r="K921" s="4">
        <v>0</v>
      </c>
      <c r="L921" s="4"/>
      <c r="M921" s="4"/>
      <c r="N921" s="21"/>
      <c r="O921" s="21"/>
      <c r="P921" s="21"/>
    </row>
    <row r="922" spans="3:16" s="7" customFormat="1">
      <c r="C922" s="122" t="s">
        <v>434</v>
      </c>
      <c r="D922" s="112" t="s">
        <v>435</v>
      </c>
      <c r="E922" s="129" t="s">
        <v>375</v>
      </c>
      <c r="F922" s="129">
        <v>2021</v>
      </c>
      <c r="G922" s="129">
        <v>2023</v>
      </c>
      <c r="H922" s="85" t="s">
        <v>436</v>
      </c>
      <c r="I922" s="22">
        <f>I923+I924+I925+I926</f>
        <v>20</v>
      </c>
      <c r="J922" s="4">
        <f t="shared" ref="J922:M922" si="345">J923+J924+J925+J926</f>
        <v>20</v>
      </c>
      <c r="K922" s="4">
        <f t="shared" si="345"/>
        <v>16</v>
      </c>
      <c r="L922" s="4">
        <f t="shared" si="345"/>
        <v>0</v>
      </c>
      <c r="M922" s="4">
        <f t="shared" si="345"/>
        <v>0</v>
      </c>
      <c r="N922" s="21">
        <f t="shared" si="336"/>
        <v>0</v>
      </c>
      <c r="O922" s="21">
        <f t="shared" si="337"/>
        <v>0</v>
      </c>
      <c r="P922" s="21">
        <f t="shared" si="338"/>
        <v>0</v>
      </c>
    </row>
    <row r="923" spans="3:16" s="7" customFormat="1">
      <c r="C923" s="122"/>
      <c r="D923" s="112"/>
      <c r="E923" s="129"/>
      <c r="F923" s="129"/>
      <c r="G923" s="129"/>
      <c r="H923" s="85" t="s">
        <v>20</v>
      </c>
      <c r="I923" s="22">
        <v>20</v>
      </c>
      <c r="J923" s="4">
        <v>20</v>
      </c>
      <c r="K923" s="4">
        <v>16</v>
      </c>
      <c r="L923" s="4"/>
      <c r="M923" s="4"/>
      <c r="N923" s="21">
        <f t="shared" si="336"/>
        <v>0</v>
      </c>
      <c r="O923" s="21">
        <f t="shared" si="337"/>
        <v>0</v>
      </c>
      <c r="P923" s="21">
        <f t="shared" si="338"/>
        <v>0</v>
      </c>
    </row>
    <row r="924" spans="3:16" s="7" customFormat="1">
      <c r="C924" s="122"/>
      <c r="D924" s="112"/>
      <c r="E924" s="129"/>
      <c r="F924" s="129"/>
      <c r="G924" s="129"/>
      <c r="H924" s="85" t="s">
        <v>21</v>
      </c>
      <c r="I924" s="22">
        <v>0</v>
      </c>
      <c r="J924" s="4">
        <v>0</v>
      </c>
      <c r="K924" s="4">
        <v>0</v>
      </c>
      <c r="L924" s="4"/>
      <c r="M924" s="4"/>
      <c r="N924" s="21"/>
      <c r="O924" s="21"/>
      <c r="P924" s="21"/>
    </row>
    <row r="925" spans="3:16" s="7" customFormat="1">
      <c r="C925" s="122"/>
      <c r="D925" s="112"/>
      <c r="E925" s="129"/>
      <c r="F925" s="129"/>
      <c r="G925" s="129"/>
      <c r="H925" s="85" t="s">
        <v>31</v>
      </c>
      <c r="I925" s="22">
        <v>0</v>
      </c>
      <c r="J925" s="4">
        <v>0</v>
      </c>
      <c r="K925" s="4">
        <v>0</v>
      </c>
      <c r="L925" s="4"/>
      <c r="M925" s="4"/>
      <c r="N925" s="21"/>
      <c r="O925" s="21"/>
      <c r="P925" s="21"/>
    </row>
    <row r="926" spans="3:16" s="7" customFormat="1">
      <c r="C926" s="122"/>
      <c r="D926" s="112"/>
      <c r="E926" s="129"/>
      <c r="F926" s="129"/>
      <c r="G926" s="129"/>
      <c r="H926" s="85" t="s">
        <v>35</v>
      </c>
      <c r="I926" s="22">
        <v>0</v>
      </c>
      <c r="J926" s="4">
        <v>0</v>
      </c>
      <c r="K926" s="4">
        <v>0</v>
      </c>
      <c r="L926" s="4"/>
      <c r="M926" s="4"/>
      <c r="N926" s="21"/>
      <c r="O926" s="21"/>
      <c r="P926" s="21"/>
    </row>
    <row r="927" spans="3:16" s="7" customFormat="1">
      <c r="C927" s="122" t="s">
        <v>437</v>
      </c>
      <c r="D927" s="100" t="s">
        <v>438</v>
      </c>
      <c r="E927" s="116" t="s">
        <v>375</v>
      </c>
      <c r="F927" s="129">
        <v>2021</v>
      </c>
      <c r="G927" s="129">
        <v>2023</v>
      </c>
      <c r="H927" s="85" t="s">
        <v>19</v>
      </c>
      <c r="I927" s="22">
        <f>I928+I929+I930+I931</f>
        <v>40</v>
      </c>
      <c r="J927" s="4">
        <f t="shared" ref="J927:M927" si="346">J928+J929+J930+J931</f>
        <v>40</v>
      </c>
      <c r="K927" s="4">
        <f t="shared" si="346"/>
        <v>35</v>
      </c>
      <c r="L927" s="4">
        <f t="shared" si="346"/>
        <v>0</v>
      </c>
      <c r="M927" s="4">
        <f t="shared" si="346"/>
        <v>0</v>
      </c>
      <c r="N927" s="21">
        <f t="shared" si="336"/>
        <v>0</v>
      </c>
      <c r="O927" s="21">
        <f t="shared" si="337"/>
        <v>0</v>
      </c>
      <c r="P927" s="21">
        <f t="shared" si="338"/>
        <v>0</v>
      </c>
    </row>
    <row r="928" spans="3:16" s="7" customFormat="1">
      <c r="C928" s="122"/>
      <c r="D928" s="101"/>
      <c r="E928" s="117"/>
      <c r="F928" s="129"/>
      <c r="G928" s="129"/>
      <c r="H928" s="84" t="s">
        <v>20</v>
      </c>
      <c r="I928" s="22">
        <v>40</v>
      </c>
      <c r="J928" s="4">
        <v>40</v>
      </c>
      <c r="K928" s="4">
        <v>35</v>
      </c>
      <c r="L928" s="4"/>
      <c r="M928" s="4"/>
      <c r="N928" s="21">
        <f t="shared" si="336"/>
        <v>0</v>
      </c>
      <c r="O928" s="21">
        <f t="shared" si="337"/>
        <v>0</v>
      </c>
      <c r="P928" s="21">
        <f t="shared" si="338"/>
        <v>0</v>
      </c>
    </row>
    <row r="929" spans="3:16" s="7" customFormat="1">
      <c r="C929" s="122"/>
      <c r="D929" s="101"/>
      <c r="E929" s="117"/>
      <c r="F929" s="129"/>
      <c r="G929" s="129"/>
      <c r="H929" s="85" t="s">
        <v>21</v>
      </c>
      <c r="I929" s="22">
        <v>0</v>
      </c>
      <c r="J929" s="4">
        <v>0</v>
      </c>
      <c r="K929" s="4">
        <v>0</v>
      </c>
      <c r="L929" s="4"/>
      <c r="M929" s="4"/>
      <c r="N929" s="21"/>
      <c r="O929" s="21"/>
      <c r="P929" s="21"/>
    </row>
    <row r="930" spans="3:16" s="7" customFormat="1">
      <c r="C930" s="122"/>
      <c r="D930" s="101"/>
      <c r="E930" s="117"/>
      <c r="F930" s="129"/>
      <c r="G930" s="129"/>
      <c r="H930" s="85" t="s">
        <v>31</v>
      </c>
      <c r="I930" s="22">
        <v>0</v>
      </c>
      <c r="J930" s="4">
        <v>0</v>
      </c>
      <c r="K930" s="4">
        <v>0</v>
      </c>
      <c r="L930" s="4"/>
      <c r="M930" s="4"/>
      <c r="N930" s="21"/>
      <c r="O930" s="21"/>
      <c r="P930" s="21"/>
    </row>
    <row r="931" spans="3:16" s="7" customFormat="1">
      <c r="C931" s="122"/>
      <c r="D931" s="102"/>
      <c r="E931" s="118"/>
      <c r="F931" s="129"/>
      <c r="G931" s="129"/>
      <c r="H931" s="85" t="s">
        <v>35</v>
      </c>
      <c r="I931" s="22">
        <v>0</v>
      </c>
      <c r="J931" s="4">
        <v>0</v>
      </c>
      <c r="K931" s="4">
        <v>0</v>
      </c>
      <c r="L931" s="4"/>
      <c r="M931" s="4"/>
      <c r="N931" s="21"/>
      <c r="O931" s="21"/>
      <c r="P931" s="21"/>
    </row>
    <row r="932" spans="3:16" s="7" customFormat="1">
      <c r="C932" s="97" t="s">
        <v>439</v>
      </c>
      <c r="D932" s="100" t="s">
        <v>440</v>
      </c>
      <c r="E932" s="116" t="s">
        <v>375</v>
      </c>
      <c r="F932" s="129">
        <v>2021</v>
      </c>
      <c r="G932" s="129">
        <v>2023</v>
      </c>
      <c r="H932" s="85" t="s">
        <v>19</v>
      </c>
      <c r="I932" s="22">
        <f>I933+I934+I935+I936</f>
        <v>40</v>
      </c>
      <c r="J932" s="4">
        <f t="shared" ref="J932:M932" si="347">J933+J934+J935+J936</f>
        <v>40</v>
      </c>
      <c r="K932" s="4">
        <f t="shared" si="347"/>
        <v>35.5</v>
      </c>
      <c r="L932" s="4">
        <f t="shared" si="347"/>
        <v>0</v>
      </c>
      <c r="M932" s="4">
        <f t="shared" si="347"/>
        <v>0</v>
      </c>
      <c r="N932" s="21">
        <f t="shared" si="336"/>
        <v>0</v>
      </c>
      <c r="O932" s="21">
        <f t="shared" si="337"/>
        <v>0</v>
      </c>
      <c r="P932" s="21">
        <f t="shared" si="338"/>
        <v>0</v>
      </c>
    </row>
    <row r="933" spans="3:16" s="7" customFormat="1">
      <c r="C933" s="98"/>
      <c r="D933" s="101"/>
      <c r="E933" s="117"/>
      <c r="F933" s="129"/>
      <c r="G933" s="129"/>
      <c r="H933" s="85" t="s">
        <v>20</v>
      </c>
      <c r="I933" s="22">
        <v>40</v>
      </c>
      <c r="J933" s="4">
        <v>40</v>
      </c>
      <c r="K933" s="4">
        <v>35.5</v>
      </c>
      <c r="L933" s="4"/>
      <c r="M933" s="4"/>
      <c r="N933" s="21">
        <f t="shared" si="336"/>
        <v>0</v>
      </c>
      <c r="O933" s="21">
        <f t="shared" si="337"/>
        <v>0</v>
      </c>
      <c r="P933" s="21">
        <f t="shared" si="338"/>
        <v>0</v>
      </c>
    </row>
    <row r="934" spans="3:16" s="7" customFormat="1">
      <c r="C934" s="98"/>
      <c r="D934" s="101"/>
      <c r="E934" s="117"/>
      <c r="F934" s="129"/>
      <c r="G934" s="129"/>
      <c r="H934" s="85" t="s">
        <v>21</v>
      </c>
      <c r="I934" s="22">
        <v>0</v>
      </c>
      <c r="J934" s="4">
        <v>0</v>
      </c>
      <c r="K934" s="4">
        <v>0</v>
      </c>
      <c r="L934" s="4"/>
      <c r="M934" s="4"/>
      <c r="N934" s="21"/>
      <c r="O934" s="21"/>
      <c r="P934" s="21"/>
    </row>
    <row r="935" spans="3:16" s="7" customFormat="1">
      <c r="C935" s="98"/>
      <c r="D935" s="101"/>
      <c r="E935" s="117"/>
      <c r="F935" s="129"/>
      <c r="G935" s="129"/>
      <c r="H935" s="85" t="s">
        <v>31</v>
      </c>
      <c r="I935" s="22">
        <v>0</v>
      </c>
      <c r="J935" s="4">
        <v>0</v>
      </c>
      <c r="K935" s="4">
        <v>0</v>
      </c>
      <c r="L935" s="4"/>
      <c r="M935" s="4"/>
      <c r="N935" s="21"/>
      <c r="O935" s="21"/>
      <c r="P935" s="21"/>
    </row>
    <row r="936" spans="3:16" s="7" customFormat="1">
      <c r="C936" s="99"/>
      <c r="D936" s="102"/>
      <c r="E936" s="118"/>
      <c r="F936" s="129"/>
      <c r="G936" s="129"/>
      <c r="H936" s="85" t="s">
        <v>35</v>
      </c>
      <c r="I936" s="22">
        <v>0</v>
      </c>
      <c r="J936" s="4">
        <v>0</v>
      </c>
      <c r="K936" s="4">
        <v>0</v>
      </c>
      <c r="L936" s="4"/>
      <c r="M936" s="4"/>
      <c r="N936" s="21"/>
      <c r="O936" s="21"/>
      <c r="P936" s="21"/>
    </row>
    <row r="937" spans="3:16" s="7" customFormat="1" hidden="1">
      <c r="C937" s="97" t="s">
        <v>441</v>
      </c>
      <c r="D937" s="100" t="s">
        <v>442</v>
      </c>
      <c r="E937" s="116" t="s">
        <v>146</v>
      </c>
      <c r="F937" s="116">
        <v>2020</v>
      </c>
      <c r="G937" s="129">
        <v>2020</v>
      </c>
      <c r="H937" s="85" t="s">
        <v>19</v>
      </c>
      <c r="I937" s="22">
        <f>I938+I939+I940+I941</f>
        <v>0</v>
      </c>
      <c r="J937" s="4">
        <f t="shared" ref="J937:M937" si="348">J938+J939+J940+J941</f>
        <v>0</v>
      </c>
      <c r="K937" s="4">
        <f t="shared" si="348"/>
        <v>0</v>
      </c>
      <c r="L937" s="4">
        <f t="shared" si="348"/>
        <v>0</v>
      </c>
      <c r="M937" s="4">
        <f t="shared" si="348"/>
        <v>0</v>
      </c>
      <c r="N937" s="21"/>
      <c r="O937" s="21"/>
      <c r="P937" s="21"/>
    </row>
    <row r="938" spans="3:16" s="7" customFormat="1" hidden="1">
      <c r="C938" s="98"/>
      <c r="D938" s="101"/>
      <c r="E938" s="117"/>
      <c r="F938" s="117"/>
      <c r="G938" s="129"/>
      <c r="H938" s="85" t="s">
        <v>20</v>
      </c>
      <c r="I938" s="22">
        <v>0</v>
      </c>
      <c r="J938" s="4">
        <v>0</v>
      </c>
      <c r="K938" s="4">
        <v>0</v>
      </c>
      <c r="L938" s="4"/>
      <c r="M938" s="4"/>
      <c r="N938" s="21"/>
      <c r="O938" s="21"/>
      <c r="P938" s="21"/>
    </row>
    <row r="939" spans="3:16" s="7" customFormat="1" hidden="1">
      <c r="C939" s="98"/>
      <c r="D939" s="101"/>
      <c r="E939" s="117"/>
      <c r="F939" s="117"/>
      <c r="G939" s="129"/>
      <c r="H939" s="85" t="s">
        <v>21</v>
      </c>
      <c r="I939" s="22">
        <v>0</v>
      </c>
      <c r="J939" s="4">
        <v>0</v>
      </c>
      <c r="K939" s="4">
        <v>0</v>
      </c>
      <c r="L939" s="4"/>
      <c r="M939" s="4"/>
      <c r="N939" s="21"/>
      <c r="O939" s="21"/>
      <c r="P939" s="21"/>
    </row>
    <row r="940" spans="3:16" s="7" customFormat="1" hidden="1">
      <c r="C940" s="98"/>
      <c r="D940" s="101"/>
      <c r="E940" s="117"/>
      <c r="F940" s="117"/>
      <c r="G940" s="129"/>
      <c r="H940" s="85" t="s">
        <v>31</v>
      </c>
      <c r="I940" s="22">
        <v>0</v>
      </c>
      <c r="J940" s="4">
        <v>0</v>
      </c>
      <c r="K940" s="4">
        <v>0</v>
      </c>
      <c r="L940" s="4"/>
      <c r="M940" s="4"/>
      <c r="N940" s="21"/>
      <c r="O940" s="21"/>
      <c r="P940" s="21"/>
    </row>
    <row r="941" spans="3:16" s="7" customFormat="1" hidden="1">
      <c r="C941" s="99"/>
      <c r="D941" s="102"/>
      <c r="E941" s="118"/>
      <c r="F941" s="118"/>
      <c r="G941" s="129"/>
      <c r="H941" s="85" t="s">
        <v>35</v>
      </c>
      <c r="I941" s="22">
        <v>0</v>
      </c>
      <c r="J941" s="4">
        <v>0</v>
      </c>
      <c r="K941" s="4">
        <v>0</v>
      </c>
      <c r="L941" s="4"/>
      <c r="M941" s="4"/>
      <c r="N941" s="21"/>
      <c r="O941" s="21"/>
      <c r="P941" s="21"/>
    </row>
    <row r="942" spans="3:16" s="15" customFormat="1">
      <c r="C942" s="97" t="s">
        <v>443</v>
      </c>
      <c r="D942" s="100" t="s">
        <v>444</v>
      </c>
      <c r="E942" s="116" t="s">
        <v>349</v>
      </c>
      <c r="F942" s="116">
        <v>2021</v>
      </c>
      <c r="G942" s="116">
        <v>2023</v>
      </c>
      <c r="H942" s="85" t="s">
        <v>19</v>
      </c>
      <c r="I942" s="22">
        <f>I943+I944+I945+I946</f>
        <v>1665368.4</v>
      </c>
      <c r="J942" s="4">
        <f t="shared" ref="J942:M942" si="349">J943+J944+J945+J946</f>
        <v>755032.9</v>
      </c>
      <c r="K942" s="4">
        <f t="shared" si="349"/>
        <v>748821.9</v>
      </c>
      <c r="L942" s="4">
        <f t="shared" si="349"/>
        <v>460301.5</v>
      </c>
      <c r="M942" s="4">
        <f t="shared" si="349"/>
        <v>767188.3</v>
      </c>
      <c r="N942" s="21">
        <f t="shared" si="336"/>
        <v>46.067182492474345</v>
      </c>
      <c r="O942" s="21">
        <f t="shared" si="337"/>
        <v>101.6099166009852</v>
      </c>
      <c r="P942" s="21">
        <f t="shared" si="338"/>
        <v>61.470090551571744</v>
      </c>
    </row>
    <row r="943" spans="3:16" s="15" customFormat="1">
      <c r="C943" s="98"/>
      <c r="D943" s="101"/>
      <c r="E943" s="117"/>
      <c r="F943" s="117"/>
      <c r="G943" s="117"/>
      <c r="H943" s="85" t="s">
        <v>20</v>
      </c>
      <c r="I943" s="22">
        <f t="shared" ref="I943:M946" si="350">I948+I953+I958+I963+I968</f>
        <v>734590.5</v>
      </c>
      <c r="J943" s="4">
        <f t="shared" si="350"/>
        <v>734590.5</v>
      </c>
      <c r="K943" s="4">
        <f t="shared" si="350"/>
        <v>728379.5</v>
      </c>
      <c r="L943" s="4">
        <f t="shared" si="350"/>
        <v>460301.5</v>
      </c>
      <c r="M943" s="4">
        <f t="shared" si="350"/>
        <v>460301.5</v>
      </c>
      <c r="N943" s="21">
        <f t="shared" si="336"/>
        <v>62.660965531136057</v>
      </c>
      <c r="O943" s="21">
        <f t="shared" si="337"/>
        <v>62.660965531136057</v>
      </c>
      <c r="P943" s="21">
        <f t="shared" si="338"/>
        <v>63.19528487553535</v>
      </c>
    </row>
    <row r="944" spans="3:16" s="15" customFormat="1">
      <c r="C944" s="98"/>
      <c r="D944" s="101"/>
      <c r="E944" s="117"/>
      <c r="F944" s="117"/>
      <c r="G944" s="117"/>
      <c r="H944" s="85" t="s">
        <v>21</v>
      </c>
      <c r="I944" s="22">
        <f t="shared" si="350"/>
        <v>0</v>
      </c>
      <c r="J944" s="4">
        <f t="shared" si="350"/>
        <v>0</v>
      </c>
      <c r="K944" s="4">
        <f t="shared" si="350"/>
        <v>0</v>
      </c>
      <c r="L944" s="4">
        <f t="shared" si="350"/>
        <v>0</v>
      </c>
      <c r="M944" s="4">
        <f t="shared" si="350"/>
        <v>0</v>
      </c>
      <c r="N944" s="21"/>
      <c r="O944" s="21"/>
      <c r="P944" s="21"/>
    </row>
    <row r="945" spans="3:16" s="15" customFormat="1">
      <c r="C945" s="98"/>
      <c r="D945" s="101"/>
      <c r="E945" s="117"/>
      <c r="F945" s="117"/>
      <c r="G945" s="117"/>
      <c r="H945" s="85" t="s">
        <v>31</v>
      </c>
      <c r="I945" s="22">
        <f t="shared" si="350"/>
        <v>910335.5</v>
      </c>
      <c r="J945" s="4">
        <f t="shared" si="350"/>
        <v>0</v>
      </c>
      <c r="K945" s="4">
        <f t="shared" si="350"/>
        <v>0</v>
      </c>
      <c r="L945" s="4">
        <f t="shared" si="350"/>
        <v>0</v>
      </c>
      <c r="M945" s="4">
        <f t="shared" si="350"/>
        <v>304843.80000000005</v>
      </c>
      <c r="N945" s="21">
        <f t="shared" si="336"/>
        <v>33.486972660079722</v>
      </c>
      <c r="O945" s="21" t="e">
        <f t="shared" si="337"/>
        <v>#DIV/0!</v>
      </c>
      <c r="P945" s="21" t="e">
        <f t="shared" si="338"/>
        <v>#DIV/0!</v>
      </c>
    </row>
    <row r="946" spans="3:16" s="15" customFormat="1">
      <c r="C946" s="99"/>
      <c r="D946" s="102"/>
      <c r="E946" s="118"/>
      <c r="F946" s="118"/>
      <c r="G946" s="118"/>
      <c r="H946" s="85" t="s">
        <v>35</v>
      </c>
      <c r="I946" s="22">
        <f t="shared" si="350"/>
        <v>20442.400000000001</v>
      </c>
      <c r="J946" s="4">
        <f t="shared" si="350"/>
        <v>20442.400000000001</v>
      </c>
      <c r="K946" s="4">
        <f t="shared" si="350"/>
        <v>20442.400000000001</v>
      </c>
      <c r="L946" s="4">
        <f t="shared" si="350"/>
        <v>0</v>
      </c>
      <c r="M946" s="4">
        <f t="shared" si="350"/>
        <v>2043</v>
      </c>
      <c r="N946" s="21">
        <f t="shared" si="336"/>
        <v>9.993934176026297</v>
      </c>
      <c r="O946" s="21">
        <f t="shared" si="337"/>
        <v>9.993934176026297</v>
      </c>
      <c r="P946" s="21">
        <f t="shared" si="338"/>
        <v>0</v>
      </c>
    </row>
    <row r="947" spans="3:16" s="7" customFormat="1">
      <c r="C947" s="97" t="s">
        <v>445</v>
      </c>
      <c r="D947" s="100" t="s">
        <v>446</v>
      </c>
      <c r="E947" s="116" t="s">
        <v>25</v>
      </c>
      <c r="F947" s="116">
        <v>2021</v>
      </c>
      <c r="G947" s="116">
        <v>2023</v>
      </c>
      <c r="H947" s="85" t="s">
        <v>19</v>
      </c>
      <c r="I947" s="22">
        <f>I948+I949+I950+I951</f>
        <v>1647933.4</v>
      </c>
      <c r="J947" s="4">
        <f t="shared" ref="J947:M947" si="351">J948+J949+J950+J951</f>
        <v>737597.9</v>
      </c>
      <c r="K947" s="4">
        <f t="shared" si="351"/>
        <v>731386.9</v>
      </c>
      <c r="L947" s="4">
        <f t="shared" si="351"/>
        <v>451765.7</v>
      </c>
      <c r="M947" s="4">
        <f t="shared" si="351"/>
        <v>758652.5</v>
      </c>
      <c r="N947" s="21">
        <f t="shared" si="336"/>
        <v>46.036599537335675</v>
      </c>
      <c r="O947" s="21">
        <f t="shared" si="337"/>
        <v>102.85448209654608</v>
      </c>
      <c r="P947" s="21">
        <f t="shared" si="338"/>
        <v>61.768360904467933</v>
      </c>
    </row>
    <row r="948" spans="3:16" s="7" customFormat="1">
      <c r="C948" s="98"/>
      <c r="D948" s="101"/>
      <c r="E948" s="117"/>
      <c r="F948" s="117"/>
      <c r="G948" s="117"/>
      <c r="H948" s="85" t="s">
        <v>20</v>
      </c>
      <c r="I948" s="22">
        <v>717155.5</v>
      </c>
      <c r="J948" s="4">
        <f>717084+71.5</f>
        <v>717155.5</v>
      </c>
      <c r="K948" s="4">
        <v>710944.5</v>
      </c>
      <c r="L948" s="4">
        <v>451765.7</v>
      </c>
      <c r="M948" s="4">
        <f>L948</f>
        <v>451765.7</v>
      </c>
      <c r="N948" s="21">
        <f t="shared" si="336"/>
        <v>62.994106578001563</v>
      </c>
      <c r="O948" s="21">
        <f t="shared" si="337"/>
        <v>62.994106578001563</v>
      </c>
      <c r="P948" s="21">
        <f t="shared" si="338"/>
        <v>63.544439826174901</v>
      </c>
    </row>
    <row r="949" spans="3:16" s="7" customFormat="1">
      <c r="C949" s="98"/>
      <c r="D949" s="101"/>
      <c r="E949" s="117"/>
      <c r="F949" s="117"/>
      <c r="G949" s="117"/>
      <c r="H949" s="85" t="s">
        <v>21</v>
      </c>
      <c r="I949" s="22">
        <v>0</v>
      </c>
      <c r="J949" s="4">
        <v>0</v>
      </c>
      <c r="K949" s="4">
        <v>0</v>
      </c>
      <c r="L949" s="4"/>
      <c r="M949" s="4"/>
      <c r="N949" s="21"/>
      <c r="O949" s="21"/>
      <c r="P949" s="21"/>
    </row>
    <row r="950" spans="3:16" s="7" customFormat="1">
      <c r="C950" s="98"/>
      <c r="D950" s="101"/>
      <c r="E950" s="117"/>
      <c r="F950" s="117"/>
      <c r="G950" s="117"/>
      <c r="H950" s="85" t="s">
        <v>31</v>
      </c>
      <c r="I950" s="22">
        <v>910335.5</v>
      </c>
      <c r="J950" s="4"/>
      <c r="K950" s="4"/>
      <c r="L950" s="4"/>
      <c r="M950" s="4">
        <v>304843.80000000005</v>
      </c>
      <c r="N950" s="21">
        <f t="shared" si="336"/>
        <v>33.486972660079722</v>
      </c>
      <c r="O950" s="21" t="e">
        <f t="shared" si="337"/>
        <v>#DIV/0!</v>
      </c>
      <c r="P950" s="21" t="e">
        <f t="shared" si="338"/>
        <v>#DIV/0!</v>
      </c>
    </row>
    <row r="951" spans="3:16" s="7" customFormat="1">
      <c r="C951" s="99"/>
      <c r="D951" s="102"/>
      <c r="E951" s="118"/>
      <c r="F951" s="118"/>
      <c r="G951" s="118"/>
      <c r="H951" s="85" t="s">
        <v>35</v>
      </c>
      <c r="I951" s="22">
        <v>20442.400000000001</v>
      </c>
      <c r="J951" s="4">
        <v>20442.400000000001</v>
      </c>
      <c r="K951" s="4">
        <v>20442.400000000001</v>
      </c>
      <c r="L951" s="4"/>
      <c r="M951" s="4">
        <v>2043</v>
      </c>
      <c r="N951" s="21">
        <f t="shared" si="336"/>
        <v>9.993934176026297</v>
      </c>
      <c r="O951" s="21">
        <f t="shared" si="337"/>
        <v>9.993934176026297</v>
      </c>
      <c r="P951" s="21">
        <f t="shared" si="338"/>
        <v>0</v>
      </c>
    </row>
    <row r="952" spans="3:16" s="7" customFormat="1" hidden="1">
      <c r="C952" s="97" t="s">
        <v>447</v>
      </c>
      <c r="D952" s="100" t="s">
        <v>448</v>
      </c>
      <c r="E952" s="116" t="s">
        <v>25</v>
      </c>
      <c r="F952" s="116"/>
      <c r="G952" s="116"/>
      <c r="H952" s="85" t="s">
        <v>19</v>
      </c>
      <c r="I952" s="22">
        <f>I953+I954+I955+I956</f>
        <v>0</v>
      </c>
      <c r="J952" s="4">
        <f t="shared" ref="J952:M952" si="352">J953+J954+J955+J956</f>
        <v>0</v>
      </c>
      <c r="K952" s="4">
        <f t="shared" si="352"/>
        <v>0</v>
      </c>
      <c r="L952" s="4">
        <f t="shared" si="352"/>
        <v>0</v>
      </c>
      <c r="M952" s="4">
        <f t="shared" si="352"/>
        <v>0</v>
      </c>
      <c r="N952" s="21"/>
      <c r="O952" s="21"/>
      <c r="P952" s="21"/>
    </row>
    <row r="953" spans="3:16" s="7" customFormat="1" hidden="1">
      <c r="C953" s="98"/>
      <c r="D953" s="101"/>
      <c r="E953" s="117"/>
      <c r="F953" s="117"/>
      <c r="G953" s="117"/>
      <c r="H953" s="85" t="s">
        <v>20</v>
      </c>
      <c r="I953" s="22">
        <v>0</v>
      </c>
      <c r="J953" s="4">
        <v>0</v>
      </c>
      <c r="K953" s="4">
        <v>0</v>
      </c>
      <c r="L953" s="4"/>
      <c r="M953" s="4"/>
      <c r="N953" s="21"/>
      <c r="O953" s="21"/>
      <c r="P953" s="21"/>
    </row>
    <row r="954" spans="3:16" s="7" customFormat="1" hidden="1">
      <c r="C954" s="98"/>
      <c r="D954" s="101"/>
      <c r="E954" s="117"/>
      <c r="F954" s="117"/>
      <c r="G954" s="117"/>
      <c r="H954" s="85" t="s">
        <v>21</v>
      </c>
      <c r="I954" s="22">
        <v>0</v>
      </c>
      <c r="J954" s="4">
        <v>0</v>
      </c>
      <c r="K954" s="4">
        <v>0</v>
      </c>
      <c r="L954" s="4"/>
      <c r="M954" s="4"/>
      <c r="N954" s="21"/>
      <c r="O954" s="21"/>
      <c r="P954" s="21"/>
    </row>
    <row r="955" spans="3:16" s="7" customFormat="1" hidden="1">
      <c r="C955" s="98"/>
      <c r="D955" s="101"/>
      <c r="E955" s="117"/>
      <c r="F955" s="117"/>
      <c r="G955" s="117"/>
      <c r="H955" s="85" t="s">
        <v>31</v>
      </c>
      <c r="I955" s="22">
        <v>0</v>
      </c>
      <c r="J955" s="4">
        <v>0</v>
      </c>
      <c r="K955" s="4">
        <v>0</v>
      </c>
      <c r="L955" s="4"/>
      <c r="M955" s="4"/>
      <c r="N955" s="21"/>
      <c r="O955" s="21"/>
      <c r="P955" s="21"/>
    </row>
    <row r="956" spans="3:16" s="7" customFormat="1" hidden="1">
      <c r="C956" s="99"/>
      <c r="D956" s="102"/>
      <c r="E956" s="118"/>
      <c r="F956" s="118"/>
      <c r="G956" s="118"/>
      <c r="H956" s="85" t="s">
        <v>35</v>
      </c>
      <c r="I956" s="22">
        <v>0</v>
      </c>
      <c r="J956" s="4">
        <v>0</v>
      </c>
      <c r="K956" s="4">
        <v>0</v>
      </c>
      <c r="L956" s="4"/>
      <c r="M956" s="4"/>
      <c r="N956" s="21"/>
      <c r="O956" s="21"/>
      <c r="P956" s="21"/>
    </row>
    <row r="957" spans="3:16" s="7" customFormat="1" hidden="1">
      <c r="C957" s="97" t="s">
        <v>449</v>
      </c>
      <c r="D957" s="100" t="s">
        <v>450</v>
      </c>
      <c r="E957" s="116" t="s">
        <v>25</v>
      </c>
      <c r="F957" s="116"/>
      <c r="G957" s="116"/>
      <c r="H957" s="85" t="s">
        <v>19</v>
      </c>
      <c r="I957" s="22">
        <f>I958+I959+I960+I961</f>
        <v>0</v>
      </c>
      <c r="J957" s="4">
        <f t="shared" ref="J957:K957" si="353">J958+J959+J960+J961</f>
        <v>0</v>
      </c>
      <c r="K957" s="4">
        <f t="shared" si="353"/>
        <v>0</v>
      </c>
      <c r="L957" s="4">
        <f>0</f>
        <v>0</v>
      </c>
      <c r="M957" s="4">
        <f>0</f>
        <v>0</v>
      </c>
      <c r="N957" s="21"/>
      <c r="O957" s="21"/>
      <c r="P957" s="21"/>
    </row>
    <row r="958" spans="3:16" s="7" customFormat="1" hidden="1">
      <c r="C958" s="98"/>
      <c r="D958" s="101"/>
      <c r="E958" s="117"/>
      <c r="F958" s="117"/>
      <c r="G958" s="117"/>
      <c r="H958" s="85" t="s">
        <v>20</v>
      </c>
      <c r="I958" s="22">
        <f>0</f>
        <v>0</v>
      </c>
      <c r="J958" s="4">
        <f>0</f>
        <v>0</v>
      </c>
      <c r="K958" s="4">
        <f>0</f>
        <v>0</v>
      </c>
      <c r="L958" s="4"/>
      <c r="M958" s="4"/>
      <c r="N958" s="21"/>
      <c r="O958" s="21"/>
      <c r="P958" s="21"/>
    </row>
    <row r="959" spans="3:16" s="7" customFormat="1" hidden="1">
      <c r="C959" s="98"/>
      <c r="D959" s="101"/>
      <c r="E959" s="117"/>
      <c r="F959" s="117"/>
      <c r="G959" s="117"/>
      <c r="H959" s="85" t="s">
        <v>21</v>
      </c>
      <c r="I959" s="22">
        <f>0</f>
        <v>0</v>
      </c>
      <c r="J959" s="4">
        <f>0</f>
        <v>0</v>
      </c>
      <c r="K959" s="4">
        <f>0</f>
        <v>0</v>
      </c>
      <c r="L959" s="4"/>
      <c r="M959" s="4"/>
      <c r="N959" s="21"/>
      <c r="O959" s="21"/>
      <c r="P959" s="21"/>
    </row>
    <row r="960" spans="3:16" s="7" customFormat="1" hidden="1">
      <c r="C960" s="98"/>
      <c r="D960" s="101"/>
      <c r="E960" s="117"/>
      <c r="F960" s="117"/>
      <c r="G960" s="117"/>
      <c r="H960" s="85" t="s">
        <v>31</v>
      </c>
      <c r="I960" s="22">
        <f>0</f>
        <v>0</v>
      </c>
      <c r="J960" s="4">
        <f>0</f>
        <v>0</v>
      </c>
      <c r="K960" s="4">
        <f>0</f>
        <v>0</v>
      </c>
      <c r="L960" s="4"/>
      <c r="M960" s="4"/>
      <c r="N960" s="21"/>
      <c r="O960" s="21"/>
      <c r="P960" s="21"/>
    </row>
    <row r="961" spans="3:16" s="7" customFormat="1" hidden="1">
      <c r="C961" s="99"/>
      <c r="D961" s="102"/>
      <c r="E961" s="118"/>
      <c r="F961" s="118"/>
      <c r="G961" s="118"/>
      <c r="H961" s="85" t="s">
        <v>35</v>
      </c>
      <c r="I961" s="22">
        <f>0</f>
        <v>0</v>
      </c>
      <c r="J961" s="4">
        <f>0</f>
        <v>0</v>
      </c>
      <c r="K961" s="4">
        <f>0</f>
        <v>0</v>
      </c>
      <c r="L961" s="4"/>
      <c r="M961" s="4"/>
      <c r="N961" s="21"/>
      <c r="O961" s="21"/>
      <c r="P961" s="21"/>
    </row>
    <row r="962" spans="3:16" s="7" customFormat="1" hidden="1">
      <c r="C962" s="97" t="s">
        <v>451</v>
      </c>
      <c r="D962" s="100" t="s">
        <v>452</v>
      </c>
      <c r="E962" s="116" t="s">
        <v>25</v>
      </c>
      <c r="F962" s="116"/>
      <c r="G962" s="100"/>
      <c r="H962" s="85" t="s">
        <v>19</v>
      </c>
      <c r="I962" s="22">
        <f>I963+I964+I965+I966</f>
        <v>0</v>
      </c>
      <c r="J962" s="4">
        <f t="shared" ref="J962:K962" si="354">J963+J964+J965+J966</f>
        <v>0</v>
      </c>
      <c r="K962" s="4">
        <f t="shared" si="354"/>
        <v>0</v>
      </c>
      <c r="L962" s="4">
        <f>0</f>
        <v>0</v>
      </c>
      <c r="M962" s="4">
        <f>0</f>
        <v>0</v>
      </c>
      <c r="N962" s="21"/>
      <c r="O962" s="21"/>
      <c r="P962" s="21"/>
    </row>
    <row r="963" spans="3:16" s="7" customFormat="1" hidden="1">
      <c r="C963" s="98"/>
      <c r="D963" s="101"/>
      <c r="E963" s="117"/>
      <c r="F963" s="117"/>
      <c r="G963" s="101"/>
      <c r="H963" s="85" t="s">
        <v>20</v>
      </c>
      <c r="I963" s="22">
        <f>0</f>
        <v>0</v>
      </c>
      <c r="J963" s="4">
        <f>0</f>
        <v>0</v>
      </c>
      <c r="K963" s="4">
        <f>0</f>
        <v>0</v>
      </c>
      <c r="L963" s="4"/>
      <c r="M963" s="4"/>
      <c r="N963" s="21"/>
      <c r="O963" s="21"/>
      <c r="P963" s="21"/>
    </row>
    <row r="964" spans="3:16" s="7" customFormat="1" hidden="1">
      <c r="C964" s="98"/>
      <c r="D964" s="101"/>
      <c r="E964" s="117"/>
      <c r="F964" s="117"/>
      <c r="G964" s="101"/>
      <c r="H964" s="85" t="s">
        <v>21</v>
      </c>
      <c r="I964" s="22">
        <f>0</f>
        <v>0</v>
      </c>
      <c r="J964" s="4">
        <f>0</f>
        <v>0</v>
      </c>
      <c r="K964" s="4">
        <f>0</f>
        <v>0</v>
      </c>
      <c r="L964" s="4"/>
      <c r="M964" s="4"/>
      <c r="N964" s="21"/>
      <c r="O964" s="21"/>
      <c r="P964" s="21"/>
    </row>
    <row r="965" spans="3:16" s="7" customFormat="1" hidden="1">
      <c r="C965" s="98"/>
      <c r="D965" s="101"/>
      <c r="E965" s="117"/>
      <c r="F965" s="117"/>
      <c r="G965" s="101"/>
      <c r="H965" s="85" t="s">
        <v>31</v>
      </c>
      <c r="I965" s="22">
        <f>0</f>
        <v>0</v>
      </c>
      <c r="J965" s="4">
        <f>0</f>
        <v>0</v>
      </c>
      <c r="K965" s="4">
        <f>0</f>
        <v>0</v>
      </c>
      <c r="L965" s="4"/>
      <c r="M965" s="4"/>
      <c r="N965" s="21"/>
      <c r="O965" s="21"/>
      <c r="P965" s="21"/>
    </row>
    <row r="966" spans="3:16" s="7" customFormat="1" hidden="1">
      <c r="C966" s="99"/>
      <c r="D966" s="102"/>
      <c r="E966" s="118"/>
      <c r="F966" s="118"/>
      <c r="G966" s="102"/>
      <c r="H966" s="85" t="s">
        <v>35</v>
      </c>
      <c r="I966" s="22">
        <f>0</f>
        <v>0</v>
      </c>
      <c r="J966" s="4">
        <f>0</f>
        <v>0</v>
      </c>
      <c r="K966" s="4">
        <f>0</f>
        <v>0</v>
      </c>
      <c r="L966" s="4"/>
      <c r="M966" s="4"/>
      <c r="N966" s="21"/>
      <c r="O966" s="21"/>
      <c r="P966" s="21"/>
    </row>
    <row r="967" spans="3:16" s="7" customFormat="1">
      <c r="C967" s="97" t="s">
        <v>453</v>
      </c>
      <c r="D967" s="100" t="s">
        <v>454</v>
      </c>
      <c r="E967" s="116" t="s">
        <v>25</v>
      </c>
      <c r="F967" s="116">
        <v>2021</v>
      </c>
      <c r="G967" s="116">
        <v>2023</v>
      </c>
      <c r="H967" s="85" t="s">
        <v>19</v>
      </c>
      <c r="I967" s="22">
        <f>I968+I969+I970+I971</f>
        <v>17435</v>
      </c>
      <c r="J967" s="4">
        <f t="shared" ref="J967:K967" si="355">J968+J969+J970+J971</f>
        <v>17435</v>
      </c>
      <c r="K967" s="4">
        <f t="shared" si="355"/>
        <v>17435</v>
      </c>
      <c r="L967" s="4">
        <f t="shared" ref="L967:M967" si="356">L968+L970+L969+L971</f>
        <v>8535.7999999999993</v>
      </c>
      <c r="M967" s="4">
        <f t="shared" si="356"/>
        <v>8535.7999999999993</v>
      </c>
      <c r="N967" s="21">
        <f t="shared" ref="N967:N1008" si="357">M967/I967*100</f>
        <v>48.957843418411237</v>
      </c>
      <c r="O967" s="21">
        <f t="shared" ref="O967:O1008" si="358">M967/J967*100</f>
        <v>48.957843418411237</v>
      </c>
      <c r="P967" s="21">
        <f t="shared" ref="P967:P1008" si="359">L967/K967*100</f>
        <v>48.957843418411237</v>
      </c>
    </row>
    <row r="968" spans="3:16" s="7" customFormat="1">
      <c r="C968" s="98"/>
      <c r="D968" s="101"/>
      <c r="E968" s="117"/>
      <c r="F968" s="117"/>
      <c r="G968" s="117"/>
      <c r="H968" s="85" t="s">
        <v>64</v>
      </c>
      <c r="I968" s="22">
        <v>17435</v>
      </c>
      <c r="J968" s="4">
        <v>17435</v>
      </c>
      <c r="K968" s="4">
        <v>17435</v>
      </c>
      <c r="L968" s="4">
        <v>8535.7999999999993</v>
      </c>
      <c r="M968" s="4">
        <v>8535.7999999999993</v>
      </c>
      <c r="N968" s="21">
        <f t="shared" si="357"/>
        <v>48.957843418411237</v>
      </c>
      <c r="O968" s="21">
        <f t="shared" si="358"/>
        <v>48.957843418411237</v>
      </c>
      <c r="P968" s="21">
        <f t="shared" si="359"/>
        <v>48.957843418411237</v>
      </c>
    </row>
    <row r="969" spans="3:16" s="7" customFormat="1">
      <c r="C969" s="98"/>
      <c r="D969" s="101"/>
      <c r="E969" s="117"/>
      <c r="F969" s="117"/>
      <c r="G969" s="117"/>
      <c r="H969" s="85" t="s">
        <v>21</v>
      </c>
      <c r="I969" s="22">
        <v>0</v>
      </c>
      <c r="J969" s="4">
        <v>0</v>
      </c>
      <c r="K969" s="4">
        <v>0</v>
      </c>
      <c r="L969" s="4"/>
      <c r="M969" s="4"/>
      <c r="N969" s="21"/>
      <c r="O969" s="21"/>
      <c r="P969" s="21"/>
    </row>
    <row r="970" spans="3:16" s="7" customFormat="1">
      <c r="C970" s="98"/>
      <c r="D970" s="101"/>
      <c r="E970" s="117"/>
      <c r="F970" s="117"/>
      <c r="G970" s="117"/>
      <c r="H970" s="85" t="s">
        <v>22</v>
      </c>
      <c r="I970" s="22">
        <v>0</v>
      </c>
      <c r="J970" s="4">
        <v>0</v>
      </c>
      <c r="K970" s="4">
        <v>0</v>
      </c>
      <c r="L970" s="4"/>
      <c r="M970" s="4"/>
      <c r="N970" s="21"/>
      <c r="O970" s="21"/>
      <c r="P970" s="21"/>
    </row>
    <row r="971" spans="3:16" s="7" customFormat="1">
      <c r="C971" s="99"/>
      <c r="D971" s="102"/>
      <c r="E971" s="118"/>
      <c r="F971" s="118"/>
      <c r="G971" s="118"/>
      <c r="H971" s="85" t="s">
        <v>35</v>
      </c>
      <c r="I971" s="22">
        <v>0</v>
      </c>
      <c r="J971" s="4">
        <v>0</v>
      </c>
      <c r="K971" s="4">
        <v>0</v>
      </c>
      <c r="L971" s="4"/>
      <c r="M971" s="4"/>
      <c r="N971" s="21"/>
      <c r="O971" s="21"/>
      <c r="P971" s="21"/>
    </row>
    <row r="972" spans="3:16" s="15" customFormat="1">
      <c r="C972" s="97" t="s">
        <v>455</v>
      </c>
      <c r="D972" s="100" t="s">
        <v>456</v>
      </c>
      <c r="E972" s="116" t="s">
        <v>25</v>
      </c>
      <c r="F972" s="116">
        <v>2021</v>
      </c>
      <c r="G972" s="116">
        <v>2023</v>
      </c>
      <c r="H972" s="85" t="s">
        <v>19</v>
      </c>
      <c r="I972" s="22">
        <f>I973+I974+I975+I976</f>
        <v>1598974.8</v>
      </c>
      <c r="J972" s="4">
        <f t="shared" ref="J972:M972" si="360">J973+J974+J975+J976</f>
        <v>187941.2</v>
      </c>
      <c r="K972" s="4">
        <f t="shared" si="360"/>
        <v>153622.5</v>
      </c>
      <c r="L972" s="4">
        <f t="shared" si="360"/>
        <v>82865</v>
      </c>
      <c r="M972" s="4">
        <f t="shared" si="360"/>
        <v>587291</v>
      </c>
      <c r="N972" s="21">
        <f t="shared" si="357"/>
        <v>36.729221748835563</v>
      </c>
      <c r="O972" s="21">
        <f t="shared" si="358"/>
        <v>312.48656494690891</v>
      </c>
      <c r="P972" s="21">
        <f t="shared" si="359"/>
        <v>53.940666243551561</v>
      </c>
    </row>
    <row r="973" spans="3:16" s="15" customFormat="1">
      <c r="C973" s="98"/>
      <c r="D973" s="101"/>
      <c r="E973" s="117"/>
      <c r="F973" s="117"/>
      <c r="G973" s="117"/>
      <c r="H973" s="85" t="s">
        <v>20</v>
      </c>
      <c r="I973" s="22">
        <f>SUM(I978,I983,I1073,I1083,I1093,I1113)</f>
        <v>155633.70000000001</v>
      </c>
      <c r="J973" s="4">
        <f t="shared" ref="J973:M973" si="361">SUM(J978,J983,J1073,J1083,J1093,J1113)</f>
        <v>155133.70000000001</v>
      </c>
      <c r="K973" s="4">
        <f t="shared" si="361"/>
        <v>153622.5</v>
      </c>
      <c r="L973" s="4">
        <f t="shared" si="361"/>
        <v>82865</v>
      </c>
      <c r="M973" s="4">
        <f t="shared" si="361"/>
        <v>82865</v>
      </c>
      <c r="N973" s="21">
        <f t="shared" si="357"/>
        <v>53.243609835144959</v>
      </c>
      <c r="O973" s="21">
        <f t="shared" si="358"/>
        <v>53.415215391626703</v>
      </c>
      <c r="P973" s="21">
        <f t="shared" si="359"/>
        <v>53.940666243551561</v>
      </c>
    </row>
    <row r="974" spans="3:16" s="15" customFormat="1">
      <c r="C974" s="98"/>
      <c r="D974" s="101"/>
      <c r="E974" s="117"/>
      <c r="F974" s="117"/>
      <c r="G974" s="117"/>
      <c r="H974" s="85" t="s">
        <v>21</v>
      </c>
      <c r="I974" s="22">
        <f t="shared" ref="I974:M976" si="362">I979+I984+I1074+I1084+I1094+I1114</f>
        <v>0</v>
      </c>
      <c r="J974" s="4">
        <f t="shared" si="362"/>
        <v>0</v>
      </c>
      <c r="K974" s="4">
        <f t="shared" si="362"/>
        <v>0</v>
      </c>
      <c r="L974" s="4">
        <f t="shared" si="362"/>
        <v>0</v>
      </c>
      <c r="M974" s="4">
        <f t="shared" si="362"/>
        <v>0</v>
      </c>
      <c r="N974" s="21"/>
      <c r="O974" s="21"/>
      <c r="P974" s="21"/>
    </row>
    <row r="975" spans="3:16" s="15" customFormat="1">
      <c r="C975" s="98"/>
      <c r="D975" s="101"/>
      <c r="E975" s="117"/>
      <c r="F975" s="117"/>
      <c r="G975" s="117"/>
      <c r="H975" s="85" t="s">
        <v>31</v>
      </c>
      <c r="I975" s="22">
        <f t="shared" si="362"/>
        <v>1410533.6</v>
      </c>
      <c r="J975" s="4">
        <f t="shared" si="362"/>
        <v>0</v>
      </c>
      <c r="K975" s="4">
        <f>K980+K985+K1075+K1085+K1095+K1115</f>
        <v>0</v>
      </c>
      <c r="L975" s="4">
        <f t="shared" si="362"/>
        <v>0</v>
      </c>
      <c r="M975" s="4">
        <f t="shared" si="362"/>
        <v>493294.30000000005</v>
      </c>
      <c r="N975" s="21">
        <f t="shared" si="357"/>
        <v>34.97217648696919</v>
      </c>
      <c r="O975" s="21" t="e">
        <f t="shared" si="358"/>
        <v>#DIV/0!</v>
      </c>
      <c r="P975" s="21" t="e">
        <f t="shared" si="359"/>
        <v>#DIV/0!</v>
      </c>
    </row>
    <row r="976" spans="3:16" s="15" customFormat="1">
      <c r="C976" s="99"/>
      <c r="D976" s="102"/>
      <c r="E976" s="118"/>
      <c r="F976" s="118"/>
      <c r="G976" s="118"/>
      <c r="H976" s="85" t="s">
        <v>35</v>
      </c>
      <c r="I976" s="22">
        <f t="shared" si="362"/>
        <v>32807.5</v>
      </c>
      <c r="J976" s="4">
        <f t="shared" si="362"/>
        <v>32807.5</v>
      </c>
      <c r="K976" s="4">
        <f t="shared" si="362"/>
        <v>0</v>
      </c>
      <c r="L976" s="4">
        <f t="shared" si="362"/>
        <v>0</v>
      </c>
      <c r="M976" s="4">
        <f t="shared" si="362"/>
        <v>11131.700000000003</v>
      </c>
      <c r="N976" s="21">
        <f t="shared" si="357"/>
        <v>33.930351291625399</v>
      </c>
      <c r="O976" s="21">
        <f t="shared" si="358"/>
        <v>33.930351291625399</v>
      </c>
      <c r="P976" s="21" t="e">
        <f t="shared" si="359"/>
        <v>#DIV/0!</v>
      </c>
    </row>
    <row r="977" spans="3:16" s="7" customFormat="1">
      <c r="C977" s="97" t="s">
        <v>457</v>
      </c>
      <c r="D977" s="100" t="s">
        <v>458</v>
      </c>
      <c r="E977" s="116" t="s">
        <v>25</v>
      </c>
      <c r="F977" s="116">
        <v>2021</v>
      </c>
      <c r="G977" s="116">
        <v>2023</v>
      </c>
      <c r="H977" s="85" t="s">
        <v>19</v>
      </c>
      <c r="I977" s="22">
        <f>I978+I979+I980+I981</f>
        <v>1589374.8</v>
      </c>
      <c r="J977" s="4">
        <f t="shared" ref="J977:M977" si="363">J978+J979+J980+J981</f>
        <v>178341.2</v>
      </c>
      <c r="K977" s="4">
        <f t="shared" si="363"/>
        <v>144982.5</v>
      </c>
      <c r="L977" s="4">
        <f t="shared" si="363"/>
        <v>82182.8</v>
      </c>
      <c r="M977" s="4">
        <f t="shared" si="363"/>
        <v>586608.80000000005</v>
      </c>
      <c r="N977" s="21">
        <f t="shared" si="357"/>
        <v>36.908147782385882</v>
      </c>
      <c r="O977" s="21">
        <f t="shared" si="358"/>
        <v>328.92500442971112</v>
      </c>
      <c r="P977" s="21">
        <f t="shared" si="359"/>
        <v>56.684634352421845</v>
      </c>
    </row>
    <row r="978" spans="3:16" s="7" customFormat="1">
      <c r="C978" s="98"/>
      <c r="D978" s="101"/>
      <c r="E978" s="117"/>
      <c r="F978" s="117"/>
      <c r="G978" s="117"/>
      <c r="H978" s="85" t="s">
        <v>20</v>
      </c>
      <c r="I978" s="22">
        <v>146033.70000000001</v>
      </c>
      <c r="J978" s="4">
        <v>145533.70000000001</v>
      </c>
      <c r="K978" s="4">
        <v>144982.5</v>
      </c>
      <c r="L978" s="4">
        <v>82182.8</v>
      </c>
      <c r="M978" s="4">
        <v>82182.8</v>
      </c>
      <c r="N978" s="21">
        <f t="shared" si="357"/>
        <v>56.276599168548081</v>
      </c>
      <c r="O978" s="21">
        <f t="shared" si="358"/>
        <v>56.469944761934862</v>
      </c>
      <c r="P978" s="21">
        <f t="shared" si="359"/>
        <v>56.684634352421845</v>
      </c>
    </row>
    <row r="979" spans="3:16" s="7" customFormat="1">
      <c r="C979" s="98"/>
      <c r="D979" s="101"/>
      <c r="E979" s="117"/>
      <c r="F979" s="117"/>
      <c r="G979" s="117"/>
      <c r="H979" s="85" t="s">
        <v>21</v>
      </c>
      <c r="I979" s="22">
        <v>0</v>
      </c>
      <c r="J979" s="4">
        <v>0</v>
      </c>
      <c r="K979" s="4">
        <v>0</v>
      </c>
      <c r="L979" s="4"/>
      <c r="M979" s="4"/>
      <c r="N979" s="21"/>
      <c r="O979" s="21"/>
      <c r="P979" s="21"/>
    </row>
    <row r="980" spans="3:16" s="7" customFormat="1">
      <c r="C980" s="98"/>
      <c r="D980" s="101"/>
      <c r="E980" s="117"/>
      <c r="F980" s="117"/>
      <c r="G980" s="117"/>
      <c r="H980" s="85" t="s">
        <v>31</v>
      </c>
      <c r="I980" s="22">
        <v>1410533.6</v>
      </c>
      <c r="J980" s="4"/>
      <c r="K980" s="4"/>
      <c r="L980" s="4"/>
      <c r="M980" s="4">
        <v>493294.30000000005</v>
      </c>
      <c r="N980" s="21">
        <f t="shared" si="357"/>
        <v>34.97217648696919</v>
      </c>
      <c r="O980" s="21" t="e">
        <f t="shared" si="358"/>
        <v>#DIV/0!</v>
      </c>
      <c r="P980" s="21" t="e">
        <f t="shared" si="359"/>
        <v>#DIV/0!</v>
      </c>
    </row>
    <row r="981" spans="3:16" s="7" customFormat="1">
      <c r="C981" s="99"/>
      <c r="D981" s="102"/>
      <c r="E981" s="118"/>
      <c r="F981" s="118"/>
      <c r="G981" s="118"/>
      <c r="H981" s="85" t="s">
        <v>35</v>
      </c>
      <c r="I981" s="22">
        <v>32807.5</v>
      </c>
      <c r="J981" s="4">
        <v>32807.5</v>
      </c>
      <c r="K981" s="4"/>
      <c r="L981" s="4"/>
      <c r="M981" s="4">
        <v>11131.700000000003</v>
      </c>
      <c r="N981" s="21">
        <f t="shared" si="357"/>
        <v>33.930351291625399</v>
      </c>
      <c r="O981" s="21">
        <f t="shared" si="358"/>
        <v>33.930351291625399</v>
      </c>
      <c r="P981" s="21" t="e">
        <f t="shared" si="359"/>
        <v>#DIV/0!</v>
      </c>
    </row>
    <row r="982" spans="3:16" s="7" customFormat="1">
      <c r="C982" s="97" t="s">
        <v>459</v>
      </c>
      <c r="D982" s="130" t="s">
        <v>460</v>
      </c>
      <c r="E982" s="148" t="s">
        <v>25</v>
      </c>
      <c r="F982" s="148">
        <v>2021</v>
      </c>
      <c r="G982" s="148">
        <v>2023</v>
      </c>
      <c r="H982" s="86" t="s">
        <v>19</v>
      </c>
      <c r="I982" s="22">
        <f>I983+I984+I985+I986</f>
        <v>6500</v>
      </c>
      <c r="J982" s="4">
        <f t="shared" ref="J982:K982" si="364">J983+J984+J985+J986</f>
        <v>6500</v>
      </c>
      <c r="K982" s="4">
        <f t="shared" si="364"/>
        <v>5850</v>
      </c>
      <c r="L982" s="4">
        <f t="shared" ref="L982:M982" si="365">L983+L984+L985+L986</f>
        <v>360</v>
      </c>
      <c r="M982" s="4">
        <f t="shared" si="365"/>
        <v>360</v>
      </c>
      <c r="N982" s="21">
        <f t="shared" si="357"/>
        <v>5.5384615384615383</v>
      </c>
      <c r="O982" s="21">
        <f t="shared" si="358"/>
        <v>5.5384615384615383</v>
      </c>
      <c r="P982" s="21">
        <f t="shared" si="359"/>
        <v>6.1538461538461542</v>
      </c>
    </row>
    <row r="983" spans="3:16" s="7" customFormat="1">
      <c r="C983" s="98"/>
      <c r="D983" s="131"/>
      <c r="E983" s="149"/>
      <c r="F983" s="149"/>
      <c r="G983" s="149"/>
      <c r="H983" s="86" t="s">
        <v>20</v>
      </c>
      <c r="I983" s="35">
        <f>I988+I993+I998+I1003+I1008+I1013+I1018+I1023+I1028+I1033+I1038+I1043+I1048+I1053+I1058+I1063+I1068</f>
        <v>6500</v>
      </c>
      <c r="J983" s="36">
        <f t="shared" ref="J983:K983" si="366">J988+J993+J998+J1003+J1008+J1013+J1018+J1023+J1028+J1033+J1038+J1043+J1048+J1053+J1058+J1063+J1068</f>
        <v>6500</v>
      </c>
      <c r="K983" s="36">
        <f t="shared" si="366"/>
        <v>5850</v>
      </c>
      <c r="L983" s="36">
        <f t="shared" ref="L983:M983" si="367">L988+L993+L998+L1003+L1008+L1013+L1018+L1023+L1028+L1033+L1038+L1043+L1048+L1053+L1058+L1063+L1068</f>
        <v>360</v>
      </c>
      <c r="M983" s="36">
        <f t="shared" si="367"/>
        <v>360</v>
      </c>
      <c r="N983" s="21">
        <f t="shared" si="357"/>
        <v>5.5384615384615383</v>
      </c>
      <c r="O983" s="21">
        <f t="shared" si="358"/>
        <v>5.5384615384615383</v>
      </c>
      <c r="P983" s="21">
        <f t="shared" si="359"/>
        <v>6.1538461538461542</v>
      </c>
    </row>
    <row r="984" spans="3:16" s="7" customFormat="1">
      <c r="C984" s="98"/>
      <c r="D984" s="131"/>
      <c r="E984" s="149"/>
      <c r="F984" s="149"/>
      <c r="G984" s="149"/>
      <c r="H984" s="86" t="s">
        <v>21</v>
      </c>
      <c r="I984" s="22">
        <v>0</v>
      </c>
      <c r="J984" s="4">
        <v>0</v>
      </c>
      <c r="K984" s="4">
        <v>0</v>
      </c>
      <c r="L984" s="4"/>
      <c r="M984" s="4"/>
      <c r="N984" s="21"/>
      <c r="O984" s="21"/>
      <c r="P984" s="21"/>
    </row>
    <row r="985" spans="3:16" s="7" customFormat="1">
      <c r="C985" s="98"/>
      <c r="D985" s="131"/>
      <c r="E985" s="149"/>
      <c r="F985" s="149"/>
      <c r="G985" s="149"/>
      <c r="H985" s="86" t="s">
        <v>31</v>
      </c>
      <c r="I985" s="22">
        <v>0</v>
      </c>
      <c r="J985" s="4">
        <v>0</v>
      </c>
      <c r="K985" s="4">
        <v>0</v>
      </c>
      <c r="L985" s="4"/>
      <c r="M985" s="4"/>
      <c r="N985" s="21"/>
      <c r="O985" s="21"/>
      <c r="P985" s="21"/>
    </row>
    <row r="986" spans="3:16" s="7" customFormat="1">
      <c r="C986" s="98"/>
      <c r="D986" s="131"/>
      <c r="E986" s="149"/>
      <c r="F986" s="149"/>
      <c r="G986" s="149"/>
      <c r="H986" s="86" t="s">
        <v>35</v>
      </c>
      <c r="I986" s="22">
        <v>0</v>
      </c>
      <c r="J986" s="4">
        <v>0</v>
      </c>
      <c r="K986" s="4">
        <v>0</v>
      </c>
      <c r="L986" s="4"/>
      <c r="M986" s="4"/>
      <c r="N986" s="21"/>
      <c r="O986" s="21"/>
      <c r="P986" s="21"/>
    </row>
    <row r="987" spans="3:16" s="7" customFormat="1">
      <c r="C987" s="97" t="s">
        <v>461</v>
      </c>
      <c r="D987" s="143" t="s">
        <v>462</v>
      </c>
      <c r="E987" s="148" t="s">
        <v>463</v>
      </c>
      <c r="F987" s="148">
        <v>2021</v>
      </c>
      <c r="G987" s="148">
        <v>2023</v>
      </c>
      <c r="H987" s="86" t="s">
        <v>19</v>
      </c>
      <c r="I987" s="22">
        <f>I988+I989+I990+I991</f>
        <v>100</v>
      </c>
      <c r="J987" s="4">
        <f t="shared" ref="J987:M987" si="368">J988+J989+J990+J991</f>
        <v>100</v>
      </c>
      <c r="K987" s="4">
        <f t="shared" si="368"/>
        <v>100</v>
      </c>
      <c r="L987" s="4">
        <f t="shared" si="368"/>
        <v>100</v>
      </c>
      <c r="M987" s="4">
        <f t="shared" si="368"/>
        <v>100</v>
      </c>
      <c r="N987" s="21">
        <f t="shared" si="357"/>
        <v>100</v>
      </c>
      <c r="O987" s="21">
        <f t="shared" si="358"/>
        <v>100</v>
      </c>
      <c r="P987" s="21">
        <f t="shared" si="359"/>
        <v>100</v>
      </c>
    </row>
    <row r="988" spans="3:16" s="7" customFormat="1">
      <c r="C988" s="98"/>
      <c r="D988" s="143"/>
      <c r="E988" s="149"/>
      <c r="F988" s="149"/>
      <c r="G988" s="149"/>
      <c r="H988" s="86" t="s">
        <v>20</v>
      </c>
      <c r="I988" s="23">
        <v>100</v>
      </c>
      <c r="J988" s="24">
        <v>100</v>
      </c>
      <c r="K988" s="24">
        <v>100</v>
      </c>
      <c r="L988" s="4">
        <v>100</v>
      </c>
      <c r="M988" s="4">
        <v>100</v>
      </c>
      <c r="N988" s="21">
        <f t="shared" si="357"/>
        <v>100</v>
      </c>
      <c r="O988" s="21">
        <f t="shared" si="358"/>
        <v>100</v>
      </c>
      <c r="P988" s="21">
        <f t="shared" si="359"/>
        <v>100</v>
      </c>
    </row>
    <row r="989" spans="3:16" s="7" customFormat="1">
      <c r="C989" s="98"/>
      <c r="D989" s="143"/>
      <c r="E989" s="149"/>
      <c r="F989" s="149"/>
      <c r="G989" s="149"/>
      <c r="H989" s="86" t="s">
        <v>21</v>
      </c>
      <c r="I989" s="23">
        <v>0</v>
      </c>
      <c r="J989" s="24">
        <v>0</v>
      </c>
      <c r="K989" s="24">
        <v>0</v>
      </c>
      <c r="L989" s="4"/>
      <c r="M989" s="4"/>
      <c r="N989" s="21"/>
      <c r="O989" s="21"/>
      <c r="P989" s="21"/>
    </row>
    <row r="990" spans="3:16" s="7" customFormat="1">
      <c r="C990" s="98"/>
      <c r="D990" s="143"/>
      <c r="E990" s="149"/>
      <c r="F990" s="149"/>
      <c r="G990" s="149"/>
      <c r="H990" s="86" t="s">
        <v>31</v>
      </c>
      <c r="I990" s="23">
        <v>0</v>
      </c>
      <c r="J990" s="24">
        <v>0</v>
      </c>
      <c r="K990" s="24">
        <v>0</v>
      </c>
      <c r="L990" s="4"/>
      <c r="M990" s="4"/>
      <c r="N990" s="21"/>
      <c r="O990" s="21"/>
      <c r="P990" s="21"/>
    </row>
    <row r="991" spans="3:16" s="7" customFormat="1">
      <c r="C991" s="99"/>
      <c r="D991" s="143"/>
      <c r="E991" s="150"/>
      <c r="F991" s="150"/>
      <c r="G991" s="150"/>
      <c r="H991" s="86" t="s">
        <v>35</v>
      </c>
      <c r="I991" s="23">
        <v>0</v>
      </c>
      <c r="J991" s="24">
        <v>0</v>
      </c>
      <c r="K991" s="24">
        <v>0</v>
      </c>
      <c r="L991" s="4"/>
      <c r="M991" s="4"/>
      <c r="N991" s="21"/>
      <c r="O991" s="21"/>
      <c r="P991" s="21"/>
    </row>
    <row r="992" spans="3:16" s="7" customFormat="1">
      <c r="C992" s="97" t="s">
        <v>464</v>
      </c>
      <c r="D992" s="130" t="s">
        <v>465</v>
      </c>
      <c r="E992" s="148" t="s">
        <v>463</v>
      </c>
      <c r="F992" s="148">
        <v>2021</v>
      </c>
      <c r="G992" s="148">
        <v>2023</v>
      </c>
      <c r="H992" s="86" t="s">
        <v>19</v>
      </c>
      <c r="I992" s="22">
        <f>I993+I994+I995+I996</f>
        <v>110</v>
      </c>
      <c r="J992" s="4">
        <f t="shared" ref="J992:M992" si="369">J993+J994+J995+J996</f>
        <v>110</v>
      </c>
      <c r="K992" s="4">
        <f t="shared" si="369"/>
        <v>110</v>
      </c>
      <c r="L992" s="4">
        <f t="shared" si="369"/>
        <v>60</v>
      </c>
      <c r="M992" s="4">
        <f t="shared" si="369"/>
        <v>60</v>
      </c>
      <c r="N992" s="21">
        <f t="shared" si="357"/>
        <v>54.54545454545454</v>
      </c>
      <c r="O992" s="21">
        <f t="shared" si="358"/>
        <v>54.54545454545454</v>
      </c>
      <c r="P992" s="21">
        <f t="shared" si="359"/>
        <v>54.54545454545454</v>
      </c>
    </row>
    <row r="993" spans="3:16" s="7" customFormat="1">
      <c r="C993" s="98"/>
      <c r="D993" s="131"/>
      <c r="E993" s="149"/>
      <c r="F993" s="149"/>
      <c r="G993" s="149"/>
      <c r="H993" s="86" t="s">
        <v>20</v>
      </c>
      <c r="I993" s="23">
        <v>110</v>
      </c>
      <c r="J993" s="24">
        <v>110</v>
      </c>
      <c r="K993" s="24">
        <v>110</v>
      </c>
      <c r="L993" s="4">
        <v>60</v>
      </c>
      <c r="M993" s="4">
        <v>60</v>
      </c>
      <c r="N993" s="21">
        <f t="shared" si="357"/>
        <v>54.54545454545454</v>
      </c>
      <c r="O993" s="21">
        <f t="shared" si="358"/>
        <v>54.54545454545454</v>
      </c>
      <c r="P993" s="21">
        <f t="shared" si="359"/>
        <v>54.54545454545454</v>
      </c>
    </row>
    <row r="994" spans="3:16" s="7" customFormat="1">
      <c r="C994" s="98"/>
      <c r="D994" s="131"/>
      <c r="E994" s="149"/>
      <c r="F994" s="149"/>
      <c r="G994" s="149"/>
      <c r="H994" s="86" t="s">
        <v>21</v>
      </c>
      <c r="I994" s="23">
        <v>0</v>
      </c>
      <c r="J994" s="24">
        <v>0</v>
      </c>
      <c r="K994" s="24">
        <v>0</v>
      </c>
      <c r="L994" s="4"/>
      <c r="M994" s="4"/>
      <c r="N994" s="21"/>
      <c r="O994" s="21"/>
      <c r="P994" s="21"/>
    </row>
    <row r="995" spans="3:16" s="7" customFormat="1">
      <c r="C995" s="98"/>
      <c r="D995" s="131"/>
      <c r="E995" s="149"/>
      <c r="F995" s="149"/>
      <c r="G995" s="149"/>
      <c r="H995" s="86" t="s">
        <v>31</v>
      </c>
      <c r="I995" s="23">
        <v>0</v>
      </c>
      <c r="J995" s="24">
        <v>0</v>
      </c>
      <c r="K995" s="24">
        <v>0</v>
      </c>
      <c r="L995" s="4"/>
      <c r="M995" s="4"/>
      <c r="N995" s="21"/>
      <c r="O995" s="21"/>
      <c r="P995" s="21"/>
    </row>
    <row r="996" spans="3:16" s="7" customFormat="1">
      <c r="C996" s="99"/>
      <c r="D996" s="132"/>
      <c r="E996" s="150"/>
      <c r="F996" s="150"/>
      <c r="G996" s="150"/>
      <c r="H996" s="86" t="s">
        <v>35</v>
      </c>
      <c r="I996" s="23">
        <v>0</v>
      </c>
      <c r="J996" s="24">
        <v>0</v>
      </c>
      <c r="K996" s="24">
        <v>0</v>
      </c>
      <c r="L996" s="4"/>
      <c r="M996" s="4"/>
      <c r="N996" s="21"/>
      <c r="O996" s="21"/>
      <c r="P996" s="21"/>
    </row>
    <row r="997" spans="3:16" s="7" customFormat="1">
      <c r="C997" s="97" t="s">
        <v>466</v>
      </c>
      <c r="D997" s="143" t="s">
        <v>467</v>
      </c>
      <c r="E997" s="138" t="s">
        <v>468</v>
      </c>
      <c r="F997" s="138">
        <v>2021</v>
      </c>
      <c r="G997" s="138">
        <v>2023</v>
      </c>
      <c r="H997" s="86" t="s">
        <v>19</v>
      </c>
      <c r="I997" s="22">
        <f>I998+I999+I1000+I1001</f>
        <v>100</v>
      </c>
      <c r="J997" s="4">
        <f t="shared" ref="J997:K997" si="370">J998+J999+J1000+J1001</f>
        <v>100</v>
      </c>
      <c r="K997" s="4">
        <f t="shared" si="370"/>
        <v>100</v>
      </c>
      <c r="L997" s="4">
        <f t="shared" ref="L997:M997" si="371">L998</f>
        <v>90</v>
      </c>
      <c r="M997" s="4">
        <f t="shared" si="371"/>
        <v>90</v>
      </c>
      <c r="N997" s="21">
        <f t="shared" si="357"/>
        <v>90</v>
      </c>
      <c r="O997" s="21">
        <f t="shared" si="358"/>
        <v>90</v>
      </c>
      <c r="P997" s="21">
        <f t="shared" si="359"/>
        <v>90</v>
      </c>
    </row>
    <row r="998" spans="3:16" s="7" customFormat="1">
      <c r="C998" s="98"/>
      <c r="D998" s="143"/>
      <c r="E998" s="138"/>
      <c r="F998" s="138"/>
      <c r="G998" s="138"/>
      <c r="H998" s="86" t="s">
        <v>20</v>
      </c>
      <c r="I998" s="23">
        <v>100</v>
      </c>
      <c r="J998" s="24">
        <v>100</v>
      </c>
      <c r="K998" s="24">
        <v>100</v>
      </c>
      <c r="L998" s="4">
        <v>90</v>
      </c>
      <c r="M998" s="4">
        <v>90</v>
      </c>
      <c r="N998" s="21">
        <f t="shared" si="357"/>
        <v>90</v>
      </c>
      <c r="O998" s="21">
        <f t="shared" si="358"/>
        <v>90</v>
      </c>
      <c r="P998" s="21">
        <f t="shared" si="359"/>
        <v>90</v>
      </c>
    </row>
    <row r="999" spans="3:16" s="7" customFormat="1">
      <c r="C999" s="98"/>
      <c r="D999" s="143"/>
      <c r="E999" s="138"/>
      <c r="F999" s="138"/>
      <c r="G999" s="138"/>
      <c r="H999" s="86" t="s">
        <v>21</v>
      </c>
      <c r="I999" s="23">
        <v>0</v>
      </c>
      <c r="J999" s="24">
        <v>0</v>
      </c>
      <c r="K999" s="24">
        <v>0</v>
      </c>
      <c r="L999" s="4"/>
      <c r="M999" s="4"/>
      <c r="N999" s="21"/>
      <c r="O999" s="21"/>
      <c r="P999" s="21"/>
    </row>
    <row r="1000" spans="3:16" s="7" customFormat="1">
      <c r="C1000" s="98"/>
      <c r="D1000" s="143"/>
      <c r="E1000" s="138"/>
      <c r="F1000" s="138"/>
      <c r="G1000" s="138"/>
      <c r="H1000" s="86" t="s">
        <v>31</v>
      </c>
      <c r="I1000" s="23">
        <v>0</v>
      </c>
      <c r="J1000" s="24">
        <v>0</v>
      </c>
      <c r="K1000" s="24">
        <v>0</v>
      </c>
      <c r="L1000" s="4"/>
      <c r="M1000" s="4"/>
      <c r="N1000" s="21"/>
      <c r="O1000" s="21"/>
      <c r="P1000" s="21"/>
    </row>
    <row r="1001" spans="3:16" s="7" customFormat="1">
      <c r="C1001" s="99"/>
      <c r="D1001" s="143"/>
      <c r="E1001" s="138"/>
      <c r="F1001" s="138"/>
      <c r="G1001" s="138"/>
      <c r="H1001" s="86" t="s">
        <v>35</v>
      </c>
      <c r="I1001" s="23">
        <v>0</v>
      </c>
      <c r="J1001" s="24">
        <v>0</v>
      </c>
      <c r="K1001" s="24">
        <v>0</v>
      </c>
      <c r="L1001" s="4"/>
      <c r="M1001" s="4"/>
      <c r="N1001" s="21"/>
      <c r="O1001" s="21"/>
      <c r="P1001" s="21"/>
    </row>
    <row r="1002" spans="3:16" s="7" customFormat="1">
      <c r="C1002" s="97" t="s">
        <v>469</v>
      </c>
      <c r="D1002" s="130" t="s">
        <v>470</v>
      </c>
      <c r="E1002" s="148" t="s">
        <v>468</v>
      </c>
      <c r="F1002" s="148">
        <v>2021</v>
      </c>
      <c r="G1002" s="148">
        <v>2023</v>
      </c>
      <c r="H1002" s="86" t="s">
        <v>19</v>
      </c>
      <c r="I1002" s="22">
        <f>I1003+I1004+I1005+I1006</f>
        <v>90</v>
      </c>
      <c r="J1002" s="4">
        <f t="shared" ref="J1002:K1002" si="372">J1003+J1004+J1005+J1006</f>
        <v>90</v>
      </c>
      <c r="K1002" s="4">
        <f t="shared" si="372"/>
        <v>90</v>
      </c>
      <c r="L1002" s="4">
        <f t="shared" ref="L1002:M1002" si="373">L1003</f>
        <v>0</v>
      </c>
      <c r="M1002" s="4">
        <f t="shared" si="373"/>
        <v>0</v>
      </c>
      <c r="N1002" s="21">
        <f t="shared" si="357"/>
        <v>0</v>
      </c>
      <c r="O1002" s="21">
        <f t="shared" si="358"/>
        <v>0</v>
      </c>
      <c r="P1002" s="21">
        <f t="shared" si="359"/>
        <v>0</v>
      </c>
    </row>
    <row r="1003" spans="3:16" s="7" customFormat="1">
      <c r="C1003" s="98"/>
      <c r="D1003" s="131"/>
      <c r="E1003" s="149"/>
      <c r="F1003" s="149"/>
      <c r="G1003" s="149"/>
      <c r="H1003" s="86" t="s">
        <v>20</v>
      </c>
      <c r="I1003" s="23">
        <v>90</v>
      </c>
      <c r="J1003" s="24">
        <v>90</v>
      </c>
      <c r="K1003" s="24">
        <v>90</v>
      </c>
      <c r="L1003" s="4"/>
      <c r="M1003" s="4"/>
      <c r="N1003" s="21">
        <f t="shared" si="357"/>
        <v>0</v>
      </c>
      <c r="O1003" s="21">
        <f t="shared" si="358"/>
        <v>0</v>
      </c>
      <c r="P1003" s="21">
        <f t="shared" si="359"/>
        <v>0</v>
      </c>
    </row>
    <row r="1004" spans="3:16" s="7" customFormat="1">
      <c r="C1004" s="98"/>
      <c r="D1004" s="131"/>
      <c r="E1004" s="149"/>
      <c r="F1004" s="149"/>
      <c r="G1004" s="149"/>
      <c r="H1004" s="86" t="s">
        <v>21</v>
      </c>
      <c r="I1004" s="23">
        <v>0</v>
      </c>
      <c r="J1004" s="24">
        <v>0</v>
      </c>
      <c r="K1004" s="24">
        <v>0</v>
      </c>
      <c r="L1004" s="4"/>
      <c r="M1004" s="4"/>
      <c r="N1004" s="21"/>
      <c r="O1004" s="21"/>
      <c r="P1004" s="21"/>
    </row>
    <row r="1005" spans="3:16" s="7" customFormat="1">
      <c r="C1005" s="98"/>
      <c r="D1005" s="131"/>
      <c r="E1005" s="149"/>
      <c r="F1005" s="149"/>
      <c r="G1005" s="149"/>
      <c r="H1005" s="86" t="s">
        <v>31</v>
      </c>
      <c r="I1005" s="23"/>
      <c r="J1005" s="24"/>
      <c r="K1005" s="24"/>
      <c r="L1005" s="4"/>
      <c r="M1005" s="4"/>
      <c r="N1005" s="21"/>
      <c r="O1005" s="21"/>
      <c r="P1005" s="21"/>
    </row>
    <row r="1006" spans="3:16" s="7" customFormat="1">
      <c r="C1006" s="98"/>
      <c r="D1006" s="131"/>
      <c r="E1006" s="149"/>
      <c r="F1006" s="149"/>
      <c r="G1006" s="149"/>
      <c r="H1006" s="86" t="s">
        <v>35</v>
      </c>
      <c r="I1006" s="23">
        <v>0</v>
      </c>
      <c r="J1006" s="24">
        <v>0</v>
      </c>
      <c r="K1006" s="24">
        <v>0</v>
      </c>
      <c r="L1006" s="4"/>
      <c r="M1006" s="4"/>
      <c r="N1006" s="21"/>
      <c r="O1006" s="21"/>
      <c r="P1006" s="21"/>
    </row>
    <row r="1007" spans="3:16" s="7" customFormat="1">
      <c r="C1007" s="97" t="s">
        <v>471</v>
      </c>
      <c r="D1007" s="130" t="s">
        <v>472</v>
      </c>
      <c r="E1007" s="148" t="s">
        <v>468</v>
      </c>
      <c r="F1007" s="148">
        <v>2021</v>
      </c>
      <c r="G1007" s="148">
        <v>2023</v>
      </c>
      <c r="H1007" s="86" t="s">
        <v>19</v>
      </c>
      <c r="I1007" s="22">
        <f>I1008+I1009+I1010+I1011</f>
        <v>90</v>
      </c>
      <c r="J1007" s="4">
        <f t="shared" ref="J1007:K1007" si="374">J1008+J1009+J1010+J1011</f>
        <v>90</v>
      </c>
      <c r="K1007" s="4">
        <f t="shared" si="374"/>
        <v>90</v>
      </c>
      <c r="L1007" s="4">
        <f t="shared" ref="L1007:M1007" si="375">L1008</f>
        <v>0</v>
      </c>
      <c r="M1007" s="4">
        <f t="shared" si="375"/>
        <v>0</v>
      </c>
      <c r="N1007" s="21">
        <f t="shared" si="357"/>
        <v>0</v>
      </c>
      <c r="O1007" s="21">
        <f t="shared" si="358"/>
        <v>0</v>
      </c>
      <c r="P1007" s="21">
        <f t="shared" si="359"/>
        <v>0</v>
      </c>
    </row>
    <row r="1008" spans="3:16" s="7" customFormat="1">
      <c r="C1008" s="98"/>
      <c r="D1008" s="131"/>
      <c r="E1008" s="149"/>
      <c r="F1008" s="149"/>
      <c r="G1008" s="149"/>
      <c r="H1008" s="86" t="s">
        <v>20</v>
      </c>
      <c r="I1008" s="23">
        <v>90</v>
      </c>
      <c r="J1008" s="24">
        <v>90</v>
      </c>
      <c r="K1008" s="24">
        <v>90</v>
      </c>
      <c r="L1008" s="4"/>
      <c r="M1008" s="4"/>
      <c r="N1008" s="21">
        <f t="shared" si="357"/>
        <v>0</v>
      </c>
      <c r="O1008" s="21">
        <f t="shared" si="358"/>
        <v>0</v>
      </c>
      <c r="P1008" s="21">
        <f t="shared" si="359"/>
        <v>0</v>
      </c>
    </row>
    <row r="1009" spans="3:16" s="7" customFormat="1">
      <c r="C1009" s="98"/>
      <c r="D1009" s="131"/>
      <c r="E1009" s="149"/>
      <c r="F1009" s="149"/>
      <c r="G1009" s="149"/>
      <c r="H1009" s="86" t="s">
        <v>21</v>
      </c>
      <c r="I1009" s="23">
        <v>0</v>
      </c>
      <c r="J1009" s="24">
        <v>0</v>
      </c>
      <c r="K1009" s="24">
        <v>0</v>
      </c>
      <c r="L1009" s="4"/>
      <c r="M1009" s="4"/>
      <c r="N1009" s="21"/>
      <c r="O1009" s="21"/>
      <c r="P1009" s="21"/>
    </row>
    <row r="1010" spans="3:16" s="7" customFormat="1">
      <c r="C1010" s="98"/>
      <c r="D1010" s="131"/>
      <c r="E1010" s="149"/>
      <c r="F1010" s="149"/>
      <c r="G1010" s="149"/>
      <c r="H1010" s="86" t="s">
        <v>31</v>
      </c>
      <c r="I1010" s="23">
        <v>0</v>
      </c>
      <c r="J1010" s="24">
        <v>0</v>
      </c>
      <c r="K1010" s="24">
        <v>0</v>
      </c>
      <c r="L1010" s="4"/>
      <c r="M1010" s="4"/>
      <c r="N1010" s="21"/>
      <c r="O1010" s="21"/>
      <c r="P1010" s="21"/>
    </row>
    <row r="1011" spans="3:16" s="7" customFormat="1">
      <c r="C1011" s="99"/>
      <c r="D1011" s="132"/>
      <c r="E1011" s="150"/>
      <c r="F1011" s="150"/>
      <c r="G1011" s="150"/>
      <c r="H1011" s="86" t="s">
        <v>35</v>
      </c>
      <c r="I1011" s="23">
        <v>0</v>
      </c>
      <c r="J1011" s="24">
        <v>0</v>
      </c>
      <c r="K1011" s="24">
        <v>0</v>
      </c>
      <c r="L1011" s="4"/>
      <c r="M1011" s="4"/>
      <c r="N1011" s="21"/>
      <c r="O1011" s="21"/>
      <c r="P1011" s="21"/>
    </row>
    <row r="1012" spans="3:16" s="7" customFormat="1" hidden="1">
      <c r="C1012" s="97" t="s">
        <v>473</v>
      </c>
      <c r="D1012" s="130" t="s">
        <v>474</v>
      </c>
      <c r="E1012" s="148" t="s">
        <v>475</v>
      </c>
      <c r="F1012" s="148">
        <v>2023</v>
      </c>
      <c r="G1012" s="148">
        <v>2023</v>
      </c>
      <c r="H1012" s="86" t="s">
        <v>19</v>
      </c>
      <c r="I1012" s="22">
        <f>I1013+I1014+I1015+I1016</f>
        <v>0</v>
      </c>
      <c r="J1012" s="4">
        <f t="shared" ref="J1012:K1012" si="376">J1013+J1014+J1015+J1016</f>
        <v>0</v>
      </c>
      <c r="K1012" s="4">
        <f t="shared" si="376"/>
        <v>0</v>
      </c>
      <c r="L1012" s="4">
        <f t="shared" ref="L1012:M1012" si="377">L1013</f>
        <v>0</v>
      </c>
      <c r="M1012" s="4">
        <f t="shared" si="377"/>
        <v>0</v>
      </c>
      <c r="N1012" s="21"/>
      <c r="O1012" s="21"/>
      <c r="P1012" s="21"/>
    </row>
    <row r="1013" spans="3:16" s="7" customFormat="1" hidden="1">
      <c r="C1013" s="98"/>
      <c r="D1013" s="131"/>
      <c r="E1013" s="149"/>
      <c r="F1013" s="149"/>
      <c r="G1013" s="149"/>
      <c r="H1013" s="86" t="s">
        <v>20</v>
      </c>
      <c r="I1013" s="23">
        <v>0</v>
      </c>
      <c r="J1013" s="24">
        <v>0</v>
      </c>
      <c r="K1013" s="24">
        <v>0</v>
      </c>
      <c r="L1013" s="4"/>
      <c r="M1013" s="4"/>
      <c r="N1013" s="21"/>
      <c r="O1013" s="21"/>
      <c r="P1013" s="21"/>
    </row>
    <row r="1014" spans="3:16" s="7" customFormat="1" hidden="1">
      <c r="C1014" s="98"/>
      <c r="D1014" s="131"/>
      <c r="E1014" s="149"/>
      <c r="F1014" s="149"/>
      <c r="G1014" s="149"/>
      <c r="H1014" s="86" t="s">
        <v>21</v>
      </c>
      <c r="I1014" s="23">
        <v>0</v>
      </c>
      <c r="J1014" s="24">
        <v>0</v>
      </c>
      <c r="K1014" s="24">
        <v>0</v>
      </c>
      <c r="L1014" s="4"/>
      <c r="M1014" s="4"/>
      <c r="N1014" s="21"/>
      <c r="O1014" s="21"/>
      <c r="P1014" s="21"/>
    </row>
    <row r="1015" spans="3:16" s="7" customFormat="1" hidden="1">
      <c r="C1015" s="98"/>
      <c r="D1015" s="131"/>
      <c r="E1015" s="149"/>
      <c r="F1015" s="149"/>
      <c r="G1015" s="149"/>
      <c r="H1015" s="86" t="s">
        <v>31</v>
      </c>
      <c r="I1015" s="23">
        <v>0</v>
      </c>
      <c r="J1015" s="24">
        <v>0</v>
      </c>
      <c r="K1015" s="24">
        <v>0</v>
      </c>
      <c r="L1015" s="4"/>
      <c r="M1015" s="4"/>
      <c r="N1015" s="21"/>
      <c r="O1015" s="21"/>
      <c r="P1015" s="21"/>
    </row>
    <row r="1016" spans="3:16" s="7" customFormat="1" hidden="1">
      <c r="C1016" s="99"/>
      <c r="D1016" s="132"/>
      <c r="E1016" s="150"/>
      <c r="F1016" s="150"/>
      <c r="G1016" s="150"/>
      <c r="H1016" s="86" t="s">
        <v>35</v>
      </c>
      <c r="I1016" s="23">
        <v>0</v>
      </c>
      <c r="J1016" s="24">
        <v>0</v>
      </c>
      <c r="K1016" s="24">
        <v>0</v>
      </c>
      <c r="L1016" s="4"/>
      <c r="M1016" s="4"/>
      <c r="N1016" s="21"/>
      <c r="O1016" s="21"/>
      <c r="P1016" s="21"/>
    </row>
    <row r="1017" spans="3:16" s="7" customFormat="1" hidden="1">
      <c r="C1017" s="97" t="s">
        <v>476</v>
      </c>
      <c r="D1017" s="130" t="s">
        <v>477</v>
      </c>
      <c r="E1017" s="148" t="s">
        <v>475</v>
      </c>
      <c r="F1017" s="148">
        <v>2023</v>
      </c>
      <c r="G1017" s="138">
        <v>2023</v>
      </c>
      <c r="H1017" s="86" t="s">
        <v>19</v>
      </c>
      <c r="I1017" s="22">
        <f>I1018+I1019+I1020+I1021</f>
        <v>0</v>
      </c>
      <c r="J1017" s="4">
        <f t="shared" ref="J1017:K1017" si="378">J1018+J1019+J1020+J1021</f>
        <v>0</v>
      </c>
      <c r="K1017" s="4">
        <f t="shared" si="378"/>
        <v>0</v>
      </c>
      <c r="L1017" s="4">
        <f t="shared" ref="L1017:M1017" si="379">L1018</f>
        <v>0</v>
      </c>
      <c r="M1017" s="4">
        <f t="shared" si="379"/>
        <v>0</v>
      </c>
      <c r="N1017" s="21"/>
      <c r="O1017" s="21"/>
      <c r="P1017" s="21"/>
    </row>
    <row r="1018" spans="3:16" s="7" customFormat="1" hidden="1">
      <c r="C1018" s="98"/>
      <c r="D1018" s="131"/>
      <c r="E1018" s="149"/>
      <c r="F1018" s="149"/>
      <c r="G1018" s="138"/>
      <c r="H1018" s="86" t="s">
        <v>64</v>
      </c>
      <c r="I1018" s="23">
        <v>0</v>
      </c>
      <c r="J1018" s="24">
        <v>0</v>
      </c>
      <c r="K1018" s="24">
        <v>0</v>
      </c>
      <c r="L1018" s="4"/>
      <c r="M1018" s="4"/>
      <c r="N1018" s="21"/>
      <c r="O1018" s="21"/>
      <c r="P1018" s="21"/>
    </row>
    <row r="1019" spans="3:16" s="7" customFormat="1" hidden="1">
      <c r="C1019" s="98"/>
      <c r="D1019" s="131"/>
      <c r="E1019" s="149"/>
      <c r="F1019" s="149"/>
      <c r="G1019" s="138"/>
      <c r="H1019" s="86" t="s">
        <v>419</v>
      </c>
      <c r="I1019" s="23">
        <v>0</v>
      </c>
      <c r="J1019" s="24">
        <v>0</v>
      </c>
      <c r="K1019" s="24">
        <v>0</v>
      </c>
      <c r="L1019" s="4"/>
      <c r="M1019" s="4"/>
      <c r="N1019" s="21"/>
      <c r="O1019" s="21"/>
      <c r="P1019" s="21"/>
    </row>
    <row r="1020" spans="3:16" s="7" customFormat="1" hidden="1">
      <c r="C1020" s="98"/>
      <c r="D1020" s="131"/>
      <c r="E1020" s="149"/>
      <c r="F1020" s="149"/>
      <c r="G1020" s="138"/>
      <c r="H1020" s="86" t="s">
        <v>22</v>
      </c>
      <c r="I1020" s="23">
        <v>0</v>
      </c>
      <c r="J1020" s="24">
        <v>0</v>
      </c>
      <c r="K1020" s="24">
        <v>0</v>
      </c>
      <c r="L1020" s="4"/>
      <c r="M1020" s="4"/>
      <c r="N1020" s="21"/>
      <c r="O1020" s="21"/>
      <c r="P1020" s="21"/>
    </row>
    <row r="1021" spans="3:16" s="7" customFormat="1" hidden="1">
      <c r="C1021" s="99"/>
      <c r="D1021" s="132"/>
      <c r="E1021" s="150"/>
      <c r="F1021" s="150"/>
      <c r="G1021" s="138"/>
      <c r="H1021" s="86" t="s">
        <v>35</v>
      </c>
      <c r="I1021" s="23">
        <v>0</v>
      </c>
      <c r="J1021" s="24">
        <v>0</v>
      </c>
      <c r="K1021" s="24">
        <v>0</v>
      </c>
      <c r="L1021" s="4"/>
      <c r="M1021" s="4"/>
      <c r="N1021" s="21"/>
      <c r="O1021" s="21"/>
      <c r="P1021" s="21"/>
    </row>
    <row r="1022" spans="3:16" s="7" customFormat="1" hidden="1">
      <c r="C1022" s="97" t="s">
        <v>478</v>
      </c>
      <c r="D1022" s="130" t="s">
        <v>479</v>
      </c>
      <c r="E1022" s="148" t="s">
        <v>475</v>
      </c>
      <c r="F1022" s="148">
        <v>2022</v>
      </c>
      <c r="G1022" s="138">
        <v>2022</v>
      </c>
      <c r="H1022" s="86" t="s">
        <v>19</v>
      </c>
      <c r="I1022" s="22">
        <f>I1023+I1024+I1025+I1026</f>
        <v>0</v>
      </c>
      <c r="J1022" s="4">
        <f t="shared" ref="J1022:M1022" si="380">J1023+J1024+J1025+J1026</f>
        <v>0</v>
      </c>
      <c r="K1022" s="4">
        <f t="shared" si="380"/>
        <v>0</v>
      </c>
      <c r="L1022" s="4">
        <f t="shared" si="380"/>
        <v>0</v>
      </c>
      <c r="M1022" s="4">
        <f t="shared" si="380"/>
        <v>0</v>
      </c>
      <c r="N1022" s="21"/>
      <c r="O1022" s="21"/>
      <c r="P1022" s="21"/>
    </row>
    <row r="1023" spans="3:16" s="7" customFormat="1" hidden="1">
      <c r="C1023" s="98"/>
      <c r="D1023" s="131"/>
      <c r="E1023" s="149"/>
      <c r="F1023" s="149"/>
      <c r="G1023" s="138"/>
      <c r="H1023" s="86" t="s">
        <v>64</v>
      </c>
      <c r="I1023" s="23">
        <v>0</v>
      </c>
      <c r="J1023" s="24">
        <v>0</v>
      </c>
      <c r="K1023" s="24">
        <v>0</v>
      </c>
      <c r="L1023" s="4"/>
      <c r="M1023" s="4"/>
      <c r="N1023" s="21"/>
      <c r="O1023" s="21"/>
      <c r="P1023" s="21"/>
    </row>
    <row r="1024" spans="3:16" s="7" customFormat="1" hidden="1">
      <c r="C1024" s="98"/>
      <c r="D1024" s="131"/>
      <c r="E1024" s="149"/>
      <c r="F1024" s="149"/>
      <c r="G1024" s="138"/>
      <c r="H1024" s="86" t="s">
        <v>419</v>
      </c>
      <c r="I1024" s="23">
        <v>0</v>
      </c>
      <c r="J1024" s="24">
        <v>0</v>
      </c>
      <c r="K1024" s="24">
        <v>0</v>
      </c>
      <c r="L1024" s="4"/>
      <c r="M1024" s="4"/>
      <c r="N1024" s="21"/>
      <c r="O1024" s="21"/>
      <c r="P1024" s="21"/>
    </row>
    <row r="1025" spans="3:16" s="7" customFormat="1" hidden="1">
      <c r="C1025" s="98"/>
      <c r="D1025" s="131"/>
      <c r="E1025" s="149"/>
      <c r="F1025" s="149"/>
      <c r="G1025" s="138"/>
      <c r="H1025" s="86" t="s">
        <v>22</v>
      </c>
      <c r="I1025" s="22">
        <v>0</v>
      </c>
      <c r="J1025" s="4">
        <v>0</v>
      </c>
      <c r="K1025" s="4">
        <v>0</v>
      </c>
      <c r="L1025" s="4"/>
      <c r="M1025" s="4"/>
      <c r="N1025" s="21"/>
      <c r="O1025" s="21"/>
      <c r="P1025" s="21"/>
    </row>
    <row r="1026" spans="3:16" s="7" customFormat="1" hidden="1">
      <c r="C1026" s="99"/>
      <c r="D1026" s="132"/>
      <c r="E1026" s="150"/>
      <c r="F1026" s="150"/>
      <c r="G1026" s="138"/>
      <c r="H1026" s="86" t="s">
        <v>35</v>
      </c>
      <c r="I1026" s="22">
        <v>0</v>
      </c>
      <c r="J1026" s="4">
        <v>0</v>
      </c>
      <c r="K1026" s="4">
        <v>0</v>
      </c>
      <c r="L1026" s="4"/>
      <c r="M1026" s="4"/>
      <c r="N1026" s="21"/>
      <c r="O1026" s="21"/>
      <c r="P1026" s="21"/>
    </row>
    <row r="1027" spans="3:16" s="7" customFormat="1">
      <c r="C1027" s="97" t="s">
        <v>480</v>
      </c>
      <c r="D1027" s="130" t="s">
        <v>481</v>
      </c>
      <c r="E1027" s="148" t="s">
        <v>475</v>
      </c>
      <c r="F1027" s="148">
        <v>2021</v>
      </c>
      <c r="G1027" s="148">
        <v>2021</v>
      </c>
      <c r="H1027" s="86" t="s">
        <v>19</v>
      </c>
      <c r="I1027" s="22">
        <f>I1028+I1029+I1030+I1031</f>
        <v>1530</v>
      </c>
      <c r="J1027" s="4">
        <f t="shared" ref="J1027:K1027" si="381">J1028+J1029+J1030+J1031</f>
        <v>1530</v>
      </c>
      <c r="K1027" s="4">
        <f t="shared" si="381"/>
        <v>880</v>
      </c>
      <c r="L1027" s="4">
        <f t="shared" ref="L1027:M1027" si="382">L1028</f>
        <v>0</v>
      </c>
      <c r="M1027" s="4">
        <f t="shared" si="382"/>
        <v>0</v>
      </c>
      <c r="N1027" s="21">
        <f t="shared" ref="N1027:N1078" si="383">M1027/I1027*100</f>
        <v>0</v>
      </c>
      <c r="O1027" s="21">
        <f t="shared" ref="O1027:O1078" si="384">M1027/J1027*100</f>
        <v>0</v>
      </c>
      <c r="P1027" s="21">
        <f t="shared" ref="P1027:P1078" si="385">L1027/K1027*100</f>
        <v>0</v>
      </c>
    </row>
    <row r="1028" spans="3:16" s="7" customFormat="1">
      <c r="C1028" s="98"/>
      <c r="D1028" s="131"/>
      <c r="E1028" s="149"/>
      <c r="F1028" s="149"/>
      <c r="G1028" s="149"/>
      <c r="H1028" s="86" t="s">
        <v>64</v>
      </c>
      <c r="I1028" s="22">
        <v>1530</v>
      </c>
      <c r="J1028" s="4">
        <v>1530</v>
      </c>
      <c r="K1028" s="4">
        <f>1530-650</f>
        <v>880</v>
      </c>
      <c r="L1028" s="4"/>
      <c r="M1028" s="4"/>
      <c r="N1028" s="21">
        <f t="shared" si="383"/>
        <v>0</v>
      </c>
      <c r="O1028" s="21">
        <f t="shared" si="384"/>
        <v>0</v>
      </c>
      <c r="P1028" s="21">
        <f t="shared" si="385"/>
        <v>0</v>
      </c>
    </row>
    <row r="1029" spans="3:16" s="7" customFormat="1">
      <c r="C1029" s="98"/>
      <c r="D1029" s="131"/>
      <c r="E1029" s="149"/>
      <c r="F1029" s="149"/>
      <c r="G1029" s="149"/>
      <c r="H1029" s="86" t="s">
        <v>419</v>
      </c>
      <c r="I1029" s="22">
        <v>0</v>
      </c>
      <c r="J1029" s="4">
        <v>0</v>
      </c>
      <c r="K1029" s="4">
        <v>0</v>
      </c>
      <c r="L1029" s="4"/>
      <c r="M1029" s="4"/>
      <c r="N1029" s="21"/>
      <c r="O1029" s="21"/>
      <c r="P1029" s="21"/>
    </row>
    <row r="1030" spans="3:16" s="7" customFormat="1">
      <c r="C1030" s="98"/>
      <c r="D1030" s="131"/>
      <c r="E1030" s="149"/>
      <c r="F1030" s="149"/>
      <c r="G1030" s="149"/>
      <c r="H1030" s="86" t="s">
        <v>22</v>
      </c>
      <c r="I1030" s="22">
        <v>0</v>
      </c>
      <c r="J1030" s="4">
        <v>0</v>
      </c>
      <c r="K1030" s="4">
        <v>0</v>
      </c>
      <c r="L1030" s="4"/>
      <c r="M1030" s="4"/>
      <c r="N1030" s="21"/>
      <c r="O1030" s="21"/>
      <c r="P1030" s="21"/>
    </row>
    <row r="1031" spans="3:16" s="7" customFormat="1">
      <c r="C1031" s="99"/>
      <c r="D1031" s="132"/>
      <c r="E1031" s="150"/>
      <c r="F1031" s="150"/>
      <c r="G1031" s="150"/>
      <c r="H1031" s="86" t="s">
        <v>35</v>
      </c>
      <c r="I1031" s="22">
        <v>0</v>
      </c>
      <c r="J1031" s="4">
        <v>0</v>
      </c>
      <c r="K1031" s="4">
        <v>0</v>
      </c>
      <c r="L1031" s="4"/>
      <c r="M1031" s="4"/>
      <c r="N1031" s="21"/>
      <c r="O1031" s="21"/>
      <c r="P1031" s="21"/>
    </row>
    <row r="1032" spans="3:16" s="7" customFormat="1">
      <c r="C1032" s="97" t="s">
        <v>482</v>
      </c>
      <c r="D1032" s="130" t="s">
        <v>483</v>
      </c>
      <c r="E1032" s="148" t="s">
        <v>463</v>
      </c>
      <c r="F1032" s="148">
        <v>2021</v>
      </c>
      <c r="G1032" s="148">
        <v>2021</v>
      </c>
      <c r="H1032" s="86" t="s">
        <v>19</v>
      </c>
      <c r="I1032" s="22">
        <f>I1033+I1034+I1035+I1036</f>
        <v>80</v>
      </c>
      <c r="J1032" s="4">
        <f t="shared" ref="J1032:M1032" si="386">J1033+J1034+J1035+J1036</f>
        <v>80</v>
      </c>
      <c r="K1032" s="4">
        <f t="shared" si="386"/>
        <v>80</v>
      </c>
      <c r="L1032" s="4">
        <f t="shared" si="386"/>
        <v>0</v>
      </c>
      <c r="M1032" s="4">
        <f t="shared" si="386"/>
        <v>0</v>
      </c>
      <c r="N1032" s="21">
        <f t="shared" si="383"/>
        <v>0</v>
      </c>
      <c r="O1032" s="21">
        <f t="shared" si="384"/>
        <v>0</v>
      </c>
      <c r="P1032" s="21">
        <f t="shared" si="385"/>
        <v>0</v>
      </c>
    </row>
    <row r="1033" spans="3:16" s="7" customFormat="1">
      <c r="C1033" s="98"/>
      <c r="D1033" s="131"/>
      <c r="E1033" s="149"/>
      <c r="F1033" s="149"/>
      <c r="G1033" s="149"/>
      <c r="H1033" s="86" t="s">
        <v>64</v>
      </c>
      <c r="I1033" s="23">
        <v>80</v>
      </c>
      <c r="J1033" s="24">
        <v>80</v>
      </c>
      <c r="K1033" s="24">
        <v>80</v>
      </c>
      <c r="L1033" s="4"/>
      <c r="M1033" s="4"/>
      <c r="N1033" s="21">
        <f t="shared" si="383"/>
        <v>0</v>
      </c>
      <c r="O1033" s="21">
        <f t="shared" si="384"/>
        <v>0</v>
      </c>
      <c r="P1033" s="21">
        <f t="shared" si="385"/>
        <v>0</v>
      </c>
    </row>
    <row r="1034" spans="3:16" s="7" customFormat="1">
      <c r="C1034" s="98"/>
      <c r="D1034" s="131"/>
      <c r="E1034" s="149"/>
      <c r="F1034" s="149"/>
      <c r="G1034" s="149"/>
      <c r="H1034" s="86" t="s">
        <v>419</v>
      </c>
      <c r="I1034" s="23">
        <v>0</v>
      </c>
      <c r="J1034" s="24">
        <v>0</v>
      </c>
      <c r="K1034" s="24">
        <v>0</v>
      </c>
      <c r="L1034" s="4"/>
      <c r="M1034" s="4"/>
      <c r="N1034" s="21"/>
      <c r="O1034" s="21"/>
      <c r="P1034" s="21"/>
    </row>
    <row r="1035" spans="3:16" s="7" customFormat="1">
      <c r="C1035" s="98"/>
      <c r="D1035" s="131"/>
      <c r="E1035" s="149"/>
      <c r="F1035" s="149"/>
      <c r="G1035" s="149"/>
      <c r="H1035" s="86" t="s">
        <v>22</v>
      </c>
      <c r="I1035" s="23">
        <v>0</v>
      </c>
      <c r="J1035" s="24">
        <v>0</v>
      </c>
      <c r="K1035" s="24">
        <v>0</v>
      </c>
      <c r="L1035" s="4"/>
      <c r="M1035" s="4"/>
      <c r="N1035" s="21"/>
      <c r="O1035" s="21"/>
      <c r="P1035" s="21"/>
    </row>
    <row r="1036" spans="3:16" s="7" customFormat="1">
      <c r="C1036" s="99"/>
      <c r="D1036" s="132"/>
      <c r="E1036" s="150"/>
      <c r="F1036" s="150"/>
      <c r="G1036" s="150"/>
      <c r="H1036" s="86" t="s">
        <v>35</v>
      </c>
      <c r="I1036" s="23">
        <v>0</v>
      </c>
      <c r="J1036" s="24">
        <v>0</v>
      </c>
      <c r="K1036" s="24">
        <v>0</v>
      </c>
      <c r="L1036" s="4"/>
      <c r="M1036" s="4"/>
      <c r="N1036" s="21"/>
      <c r="O1036" s="21"/>
      <c r="P1036" s="21"/>
    </row>
    <row r="1037" spans="3:16" s="10" customFormat="1">
      <c r="C1037" s="97" t="s">
        <v>484</v>
      </c>
      <c r="D1037" s="130" t="s">
        <v>485</v>
      </c>
      <c r="E1037" s="148" t="s">
        <v>463</v>
      </c>
      <c r="F1037" s="148">
        <v>2021</v>
      </c>
      <c r="G1037" s="148">
        <v>2021</v>
      </c>
      <c r="H1037" s="86" t="s">
        <v>19</v>
      </c>
      <c r="I1037" s="22">
        <f>I1038+I1039+I1040+I1041</f>
        <v>80</v>
      </c>
      <c r="J1037" s="4">
        <f t="shared" ref="J1037:M1037" si="387">J1038+J1039+J1040+J1041</f>
        <v>80</v>
      </c>
      <c r="K1037" s="4">
        <f t="shared" si="387"/>
        <v>80</v>
      </c>
      <c r="L1037" s="4">
        <f t="shared" si="387"/>
        <v>0</v>
      </c>
      <c r="M1037" s="4">
        <f t="shared" si="387"/>
        <v>0</v>
      </c>
      <c r="N1037" s="21">
        <f t="shared" si="383"/>
        <v>0</v>
      </c>
      <c r="O1037" s="21">
        <f t="shared" si="384"/>
        <v>0</v>
      </c>
      <c r="P1037" s="21">
        <f t="shared" si="385"/>
        <v>0</v>
      </c>
    </row>
    <row r="1038" spans="3:16" s="10" customFormat="1">
      <c r="C1038" s="98"/>
      <c r="D1038" s="131"/>
      <c r="E1038" s="149"/>
      <c r="F1038" s="149"/>
      <c r="G1038" s="149"/>
      <c r="H1038" s="86" t="s">
        <v>64</v>
      </c>
      <c r="I1038" s="23">
        <v>80</v>
      </c>
      <c r="J1038" s="24">
        <v>80</v>
      </c>
      <c r="K1038" s="24">
        <v>80</v>
      </c>
      <c r="L1038" s="4"/>
      <c r="M1038" s="4"/>
      <c r="N1038" s="21">
        <f t="shared" si="383"/>
        <v>0</v>
      </c>
      <c r="O1038" s="21">
        <f t="shared" si="384"/>
        <v>0</v>
      </c>
      <c r="P1038" s="21">
        <f t="shared" si="385"/>
        <v>0</v>
      </c>
    </row>
    <row r="1039" spans="3:16" s="10" customFormat="1">
      <c r="C1039" s="98"/>
      <c r="D1039" s="131"/>
      <c r="E1039" s="149"/>
      <c r="F1039" s="149"/>
      <c r="G1039" s="149"/>
      <c r="H1039" s="86" t="s">
        <v>419</v>
      </c>
      <c r="I1039" s="23">
        <v>0</v>
      </c>
      <c r="J1039" s="24">
        <v>0</v>
      </c>
      <c r="K1039" s="24">
        <v>0</v>
      </c>
      <c r="L1039" s="4"/>
      <c r="M1039" s="4"/>
      <c r="N1039" s="21"/>
      <c r="O1039" s="21"/>
      <c r="P1039" s="21"/>
    </row>
    <row r="1040" spans="3:16" s="10" customFormat="1">
      <c r="C1040" s="98"/>
      <c r="D1040" s="131"/>
      <c r="E1040" s="149"/>
      <c r="F1040" s="149"/>
      <c r="G1040" s="149"/>
      <c r="H1040" s="86" t="s">
        <v>22</v>
      </c>
      <c r="I1040" s="23">
        <v>0</v>
      </c>
      <c r="J1040" s="24">
        <v>0</v>
      </c>
      <c r="K1040" s="24">
        <v>0</v>
      </c>
      <c r="L1040" s="4"/>
      <c r="M1040" s="4"/>
      <c r="N1040" s="21"/>
      <c r="O1040" s="21"/>
      <c r="P1040" s="21"/>
    </row>
    <row r="1041" spans="3:16" s="10" customFormat="1">
      <c r="C1041" s="99"/>
      <c r="D1041" s="132"/>
      <c r="E1041" s="150"/>
      <c r="F1041" s="150"/>
      <c r="G1041" s="150"/>
      <c r="H1041" s="86" t="s">
        <v>35</v>
      </c>
      <c r="I1041" s="23">
        <v>0</v>
      </c>
      <c r="J1041" s="24">
        <v>0</v>
      </c>
      <c r="K1041" s="24">
        <v>0</v>
      </c>
      <c r="L1041" s="4"/>
      <c r="M1041" s="4"/>
      <c r="N1041" s="21"/>
      <c r="O1041" s="21"/>
      <c r="P1041" s="21"/>
    </row>
    <row r="1042" spans="3:16" s="10" customFormat="1">
      <c r="C1042" s="97" t="s">
        <v>486</v>
      </c>
      <c r="D1042" s="130" t="s">
        <v>487</v>
      </c>
      <c r="E1042" s="148" t="s">
        <v>463</v>
      </c>
      <c r="F1042" s="148">
        <v>2021</v>
      </c>
      <c r="G1042" s="148">
        <v>2023</v>
      </c>
      <c r="H1042" s="86" t="s">
        <v>19</v>
      </c>
      <c r="I1042" s="22">
        <f>I1043+I1044+I1045+I1046</f>
        <v>70</v>
      </c>
      <c r="J1042" s="4">
        <f t="shared" ref="J1042:M1042" si="388">J1043+J1044+J1045+J1046</f>
        <v>70</v>
      </c>
      <c r="K1042" s="4">
        <f t="shared" si="388"/>
        <v>70</v>
      </c>
      <c r="L1042" s="4">
        <f t="shared" si="388"/>
        <v>0</v>
      </c>
      <c r="M1042" s="4">
        <f t="shared" si="388"/>
        <v>0</v>
      </c>
      <c r="N1042" s="21">
        <f t="shared" si="383"/>
        <v>0</v>
      </c>
      <c r="O1042" s="21">
        <f t="shared" si="384"/>
        <v>0</v>
      </c>
      <c r="P1042" s="21">
        <f t="shared" si="385"/>
        <v>0</v>
      </c>
    </row>
    <row r="1043" spans="3:16" s="10" customFormat="1">
      <c r="C1043" s="98"/>
      <c r="D1043" s="131"/>
      <c r="E1043" s="149"/>
      <c r="F1043" s="149"/>
      <c r="G1043" s="149"/>
      <c r="H1043" s="86" t="s">
        <v>64</v>
      </c>
      <c r="I1043" s="37">
        <v>70</v>
      </c>
      <c r="J1043" s="38">
        <v>70</v>
      </c>
      <c r="K1043" s="38">
        <v>70</v>
      </c>
      <c r="L1043" s="4"/>
      <c r="M1043" s="4"/>
      <c r="N1043" s="21">
        <f t="shared" si="383"/>
        <v>0</v>
      </c>
      <c r="O1043" s="21">
        <f t="shared" si="384"/>
        <v>0</v>
      </c>
      <c r="P1043" s="21">
        <f t="shared" si="385"/>
        <v>0</v>
      </c>
    </row>
    <row r="1044" spans="3:16" s="10" customFormat="1">
      <c r="C1044" s="98"/>
      <c r="D1044" s="131"/>
      <c r="E1044" s="149"/>
      <c r="F1044" s="149"/>
      <c r="G1044" s="149"/>
      <c r="H1044" s="86" t="s">
        <v>419</v>
      </c>
      <c r="I1044" s="23">
        <v>0</v>
      </c>
      <c r="J1044" s="24">
        <v>0</v>
      </c>
      <c r="K1044" s="24">
        <v>0</v>
      </c>
      <c r="L1044" s="4"/>
      <c r="M1044" s="4"/>
      <c r="N1044" s="21"/>
      <c r="O1044" s="21"/>
      <c r="P1044" s="21"/>
    </row>
    <row r="1045" spans="3:16" s="10" customFormat="1">
      <c r="C1045" s="98"/>
      <c r="D1045" s="131"/>
      <c r="E1045" s="149"/>
      <c r="F1045" s="149"/>
      <c r="G1045" s="149"/>
      <c r="H1045" s="86" t="s">
        <v>22</v>
      </c>
      <c r="I1045" s="23">
        <v>0</v>
      </c>
      <c r="J1045" s="24">
        <v>0</v>
      </c>
      <c r="K1045" s="24">
        <v>0</v>
      </c>
      <c r="L1045" s="4"/>
      <c r="M1045" s="4"/>
      <c r="N1045" s="21"/>
      <c r="O1045" s="21"/>
      <c r="P1045" s="21"/>
    </row>
    <row r="1046" spans="3:16" s="10" customFormat="1">
      <c r="C1046" s="99"/>
      <c r="D1046" s="132"/>
      <c r="E1046" s="150"/>
      <c r="F1046" s="150"/>
      <c r="G1046" s="150"/>
      <c r="H1046" s="86" t="s">
        <v>35</v>
      </c>
      <c r="I1046" s="23">
        <v>0</v>
      </c>
      <c r="J1046" s="24">
        <v>0</v>
      </c>
      <c r="K1046" s="24">
        <v>0</v>
      </c>
      <c r="L1046" s="4"/>
      <c r="M1046" s="4"/>
      <c r="N1046" s="21"/>
      <c r="O1046" s="21"/>
      <c r="P1046" s="21"/>
    </row>
    <row r="1047" spans="3:16" s="9" customFormat="1" hidden="1">
      <c r="C1047" s="145" t="s">
        <v>488</v>
      </c>
      <c r="D1047" s="130" t="s">
        <v>489</v>
      </c>
      <c r="E1047" s="148" t="s">
        <v>490</v>
      </c>
      <c r="F1047" s="148">
        <v>2022</v>
      </c>
      <c r="G1047" s="148">
        <v>2022</v>
      </c>
      <c r="H1047" s="86" t="s">
        <v>19</v>
      </c>
      <c r="I1047" s="22">
        <f>I1048+I1049+I1050+I1051</f>
        <v>0</v>
      </c>
      <c r="J1047" s="4">
        <f t="shared" ref="J1047:K1047" si="389">J1048+J1049+J1050+J1051</f>
        <v>0</v>
      </c>
      <c r="K1047" s="4">
        <f t="shared" si="389"/>
        <v>0</v>
      </c>
      <c r="L1047" s="4">
        <f t="shared" ref="L1047:M1047" si="390">L1048</f>
        <v>0</v>
      </c>
      <c r="M1047" s="4">
        <f t="shared" si="390"/>
        <v>0</v>
      </c>
      <c r="N1047" s="21"/>
      <c r="O1047" s="21"/>
      <c r="P1047" s="21"/>
    </row>
    <row r="1048" spans="3:16" s="9" customFormat="1" hidden="1">
      <c r="C1048" s="146"/>
      <c r="D1048" s="131"/>
      <c r="E1048" s="149"/>
      <c r="F1048" s="149"/>
      <c r="G1048" s="149"/>
      <c r="H1048" s="86" t="s">
        <v>64</v>
      </c>
      <c r="I1048" s="23">
        <v>0</v>
      </c>
      <c r="J1048" s="24">
        <v>0</v>
      </c>
      <c r="K1048" s="24">
        <v>0</v>
      </c>
      <c r="L1048" s="4"/>
      <c r="M1048" s="4"/>
      <c r="N1048" s="21"/>
      <c r="O1048" s="21"/>
      <c r="P1048" s="21"/>
    </row>
    <row r="1049" spans="3:16" s="9" customFormat="1" hidden="1">
      <c r="C1049" s="146"/>
      <c r="D1049" s="131"/>
      <c r="E1049" s="149"/>
      <c r="F1049" s="149"/>
      <c r="G1049" s="149"/>
      <c r="H1049" s="86" t="s">
        <v>419</v>
      </c>
      <c r="I1049" s="22">
        <v>0</v>
      </c>
      <c r="J1049" s="4">
        <v>0</v>
      </c>
      <c r="K1049" s="4">
        <v>0</v>
      </c>
      <c r="L1049" s="4"/>
      <c r="M1049" s="4"/>
      <c r="N1049" s="21"/>
      <c r="O1049" s="21"/>
      <c r="P1049" s="21"/>
    </row>
    <row r="1050" spans="3:16" s="9" customFormat="1" hidden="1">
      <c r="C1050" s="146"/>
      <c r="D1050" s="131"/>
      <c r="E1050" s="149"/>
      <c r="F1050" s="149"/>
      <c r="G1050" s="149"/>
      <c r="H1050" s="86" t="s">
        <v>22</v>
      </c>
      <c r="I1050" s="22">
        <v>0</v>
      </c>
      <c r="J1050" s="4">
        <v>0</v>
      </c>
      <c r="K1050" s="4">
        <v>0</v>
      </c>
      <c r="L1050" s="4"/>
      <c r="M1050" s="4"/>
      <c r="N1050" s="21"/>
      <c r="O1050" s="21"/>
      <c r="P1050" s="21"/>
    </row>
    <row r="1051" spans="3:16" s="9" customFormat="1" hidden="1">
      <c r="C1051" s="147"/>
      <c r="D1051" s="132"/>
      <c r="E1051" s="150"/>
      <c r="F1051" s="150"/>
      <c r="G1051" s="150"/>
      <c r="H1051" s="86" t="s">
        <v>35</v>
      </c>
      <c r="I1051" s="22">
        <v>0</v>
      </c>
      <c r="J1051" s="4">
        <v>0</v>
      </c>
      <c r="K1051" s="4">
        <v>0</v>
      </c>
      <c r="L1051" s="4"/>
      <c r="M1051" s="4"/>
      <c r="N1051" s="21"/>
      <c r="O1051" s="21"/>
      <c r="P1051" s="21"/>
    </row>
    <row r="1052" spans="3:16" s="9" customFormat="1">
      <c r="C1052" s="145" t="s">
        <v>491</v>
      </c>
      <c r="D1052" s="130" t="s">
        <v>492</v>
      </c>
      <c r="E1052" s="148" t="s">
        <v>493</v>
      </c>
      <c r="F1052" s="148">
        <v>2021</v>
      </c>
      <c r="G1052" s="148">
        <v>2023</v>
      </c>
      <c r="H1052" s="86" t="s">
        <v>19</v>
      </c>
      <c r="I1052" s="22">
        <f>I1053+I1054+I1055+I1056</f>
        <v>3250</v>
      </c>
      <c r="J1052" s="4">
        <f t="shared" ref="J1052:K1052" si="391">J1053+J1054+J1055+J1056</f>
        <v>3250</v>
      </c>
      <c r="K1052" s="4">
        <f t="shared" si="391"/>
        <v>3250</v>
      </c>
      <c r="L1052" s="4">
        <f t="shared" ref="L1052:M1052" si="392">L1053</f>
        <v>0</v>
      </c>
      <c r="M1052" s="4">
        <f t="shared" si="392"/>
        <v>0</v>
      </c>
      <c r="N1052" s="21">
        <f t="shared" si="383"/>
        <v>0</v>
      </c>
      <c r="O1052" s="21">
        <f t="shared" si="384"/>
        <v>0</v>
      </c>
      <c r="P1052" s="21">
        <f t="shared" si="385"/>
        <v>0</v>
      </c>
    </row>
    <row r="1053" spans="3:16" s="9" customFormat="1">
      <c r="C1053" s="146"/>
      <c r="D1053" s="131"/>
      <c r="E1053" s="149"/>
      <c r="F1053" s="149"/>
      <c r="G1053" s="149"/>
      <c r="H1053" s="86" t="s">
        <v>64</v>
      </c>
      <c r="I1053" s="23">
        <v>3250</v>
      </c>
      <c r="J1053" s="24">
        <v>3250</v>
      </c>
      <c r="K1053" s="24">
        <v>3250</v>
      </c>
      <c r="L1053" s="4"/>
      <c r="M1053" s="4"/>
      <c r="N1053" s="21">
        <f t="shared" si="383"/>
        <v>0</v>
      </c>
      <c r="O1053" s="21">
        <f t="shared" si="384"/>
        <v>0</v>
      </c>
      <c r="P1053" s="21">
        <f t="shared" si="385"/>
        <v>0</v>
      </c>
    </row>
    <row r="1054" spans="3:16" s="9" customFormat="1">
      <c r="C1054" s="146"/>
      <c r="D1054" s="131"/>
      <c r="E1054" s="149"/>
      <c r="F1054" s="149"/>
      <c r="G1054" s="149"/>
      <c r="H1054" s="86" t="s">
        <v>419</v>
      </c>
      <c r="I1054" s="22">
        <v>0</v>
      </c>
      <c r="J1054" s="4">
        <v>0</v>
      </c>
      <c r="K1054" s="4">
        <v>0</v>
      </c>
      <c r="L1054" s="4"/>
      <c r="M1054" s="4"/>
      <c r="N1054" s="21"/>
      <c r="O1054" s="21"/>
      <c r="P1054" s="21"/>
    </row>
    <row r="1055" spans="3:16" s="9" customFormat="1">
      <c r="C1055" s="146"/>
      <c r="D1055" s="131"/>
      <c r="E1055" s="149"/>
      <c r="F1055" s="149"/>
      <c r="G1055" s="149"/>
      <c r="H1055" s="86" t="s">
        <v>22</v>
      </c>
      <c r="I1055" s="22">
        <v>0</v>
      </c>
      <c r="J1055" s="4">
        <v>0</v>
      </c>
      <c r="K1055" s="4">
        <v>0</v>
      </c>
      <c r="L1055" s="4"/>
      <c r="M1055" s="4"/>
      <c r="N1055" s="21"/>
      <c r="O1055" s="21"/>
      <c r="P1055" s="21"/>
    </row>
    <row r="1056" spans="3:16" s="9" customFormat="1">
      <c r="C1056" s="147"/>
      <c r="D1056" s="132"/>
      <c r="E1056" s="150"/>
      <c r="F1056" s="150"/>
      <c r="G1056" s="150"/>
      <c r="H1056" s="86" t="s">
        <v>35</v>
      </c>
      <c r="I1056" s="22">
        <v>0</v>
      </c>
      <c r="J1056" s="4">
        <v>0</v>
      </c>
      <c r="K1056" s="4">
        <v>0</v>
      </c>
      <c r="L1056" s="4"/>
      <c r="M1056" s="4"/>
      <c r="N1056" s="21"/>
      <c r="O1056" s="21"/>
      <c r="P1056" s="21"/>
    </row>
    <row r="1057" spans="3:16" s="9" customFormat="1">
      <c r="C1057" s="145" t="s">
        <v>494</v>
      </c>
      <c r="D1057" s="130" t="s">
        <v>495</v>
      </c>
      <c r="E1057" s="148" t="s">
        <v>493</v>
      </c>
      <c r="F1057" s="148">
        <v>2021</v>
      </c>
      <c r="G1057" s="148">
        <v>2023</v>
      </c>
      <c r="H1057" s="86" t="s">
        <v>19</v>
      </c>
      <c r="I1057" s="22">
        <f>I1058+I1059+I1060+I1061</f>
        <v>750</v>
      </c>
      <c r="J1057" s="4">
        <f t="shared" ref="J1057:K1057" si="393">J1058+J1059+J1060+J1061</f>
        <v>750</v>
      </c>
      <c r="K1057" s="4">
        <f t="shared" si="393"/>
        <v>750</v>
      </c>
      <c r="L1057" s="4">
        <f t="shared" ref="L1057:M1057" si="394">L1058</f>
        <v>0</v>
      </c>
      <c r="M1057" s="4">
        <f t="shared" si="394"/>
        <v>0</v>
      </c>
      <c r="N1057" s="21">
        <f t="shared" si="383"/>
        <v>0</v>
      </c>
      <c r="O1057" s="21">
        <f t="shared" si="384"/>
        <v>0</v>
      </c>
      <c r="P1057" s="21">
        <f t="shared" si="385"/>
        <v>0</v>
      </c>
    </row>
    <row r="1058" spans="3:16" s="9" customFormat="1">
      <c r="C1058" s="146"/>
      <c r="D1058" s="131"/>
      <c r="E1058" s="149"/>
      <c r="F1058" s="149"/>
      <c r="G1058" s="149"/>
      <c r="H1058" s="86" t="s">
        <v>64</v>
      </c>
      <c r="I1058" s="22">
        <v>750</v>
      </c>
      <c r="J1058" s="4">
        <v>750</v>
      </c>
      <c r="K1058" s="4">
        <v>750</v>
      </c>
      <c r="L1058" s="4"/>
      <c r="M1058" s="4"/>
      <c r="N1058" s="21">
        <f t="shared" si="383"/>
        <v>0</v>
      </c>
      <c r="O1058" s="21">
        <f t="shared" si="384"/>
        <v>0</v>
      </c>
      <c r="P1058" s="21">
        <f t="shared" si="385"/>
        <v>0</v>
      </c>
    </row>
    <row r="1059" spans="3:16" s="9" customFormat="1">
      <c r="C1059" s="146"/>
      <c r="D1059" s="131"/>
      <c r="E1059" s="149"/>
      <c r="F1059" s="149"/>
      <c r="G1059" s="149"/>
      <c r="H1059" s="86" t="s">
        <v>419</v>
      </c>
      <c r="I1059" s="22">
        <v>0</v>
      </c>
      <c r="J1059" s="4">
        <v>0</v>
      </c>
      <c r="K1059" s="4">
        <v>0</v>
      </c>
      <c r="L1059" s="4"/>
      <c r="M1059" s="4"/>
      <c r="N1059" s="21"/>
      <c r="O1059" s="21"/>
      <c r="P1059" s="21"/>
    </row>
    <row r="1060" spans="3:16" s="9" customFormat="1">
      <c r="C1060" s="146"/>
      <c r="D1060" s="131"/>
      <c r="E1060" s="149"/>
      <c r="F1060" s="149"/>
      <c r="G1060" s="149"/>
      <c r="H1060" s="86" t="s">
        <v>22</v>
      </c>
      <c r="I1060" s="22">
        <v>0</v>
      </c>
      <c r="J1060" s="4">
        <v>0</v>
      </c>
      <c r="K1060" s="4">
        <v>0</v>
      </c>
      <c r="L1060" s="4"/>
      <c r="M1060" s="4"/>
      <c r="N1060" s="21"/>
      <c r="O1060" s="21"/>
      <c r="P1060" s="21"/>
    </row>
    <row r="1061" spans="3:16" s="9" customFormat="1">
      <c r="C1061" s="147"/>
      <c r="D1061" s="132"/>
      <c r="E1061" s="150"/>
      <c r="F1061" s="150"/>
      <c r="G1061" s="150"/>
      <c r="H1061" s="86" t="s">
        <v>35</v>
      </c>
      <c r="I1061" s="22">
        <v>0</v>
      </c>
      <c r="J1061" s="4">
        <v>0</v>
      </c>
      <c r="K1061" s="4">
        <v>0</v>
      </c>
      <c r="L1061" s="4"/>
      <c r="M1061" s="4"/>
      <c r="N1061" s="21"/>
      <c r="O1061" s="21"/>
      <c r="P1061" s="21"/>
    </row>
    <row r="1062" spans="3:16" s="9" customFormat="1">
      <c r="C1062" s="145" t="s">
        <v>496</v>
      </c>
      <c r="D1062" s="130" t="s">
        <v>497</v>
      </c>
      <c r="E1062" s="148" t="s">
        <v>493</v>
      </c>
      <c r="F1062" s="148">
        <v>2021</v>
      </c>
      <c r="G1062" s="148">
        <v>2023</v>
      </c>
      <c r="H1062" s="86" t="s">
        <v>19</v>
      </c>
      <c r="I1062" s="22">
        <f>I1063+I1064+I1065+I1066</f>
        <v>150</v>
      </c>
      <c r="J1062" s="4">
        <f t="shared" ref="J1062:K1062" si="395">J1063+J1064+J1065+J1066</f>
        <v>150</v>
      </c>
      <c r="K1062" s="4">
        <f t="shared" si="395"/>
        <v>140</v>
      </c>
      <c r="L1062" s="4">
        <f t="shared" ref="L1062:M1062" si="396">L1063</f>
        <v>0</v>
      </c>
      <c r="M1062" s="4">
        <f t="shared" si="396"/>
        <v>0</v>
      </c>
      <c r="N1062" s="21">
        <f t="shared" si="383"/>
        <v>0</v>
      </c>
      <c r="O1062" s="21">
        <f t="shared" si="384"/>
        <v>0</v>
      </c>
      <c r="P1062" s="21">
        <f t="shared" si="385"/>
        <v>0</v>
      </c>
    </row>
    <row r="1063" spans="3:16" s="9" customFormat="1">
      <c r="C1063" s="146"/>
      <c r="D1063" s="131"/>
      <c r="E1063" s="149"/>
      <c r="F1063" s="149"/>
      <c r="G1063" s="149"/>
      <c r="H1063" s="86" t="s">
        <v>64</v>
      </c>
      <c r="I1063" s="37">
        <v>150</v>
      </c>
      <c r="J1063" s="38">
        <v>150</v>
      </c>
      <c r="K1063" s="38">
        <v>140</v>
      </c>
      <c r="L1063" s="4"/>
      <c r="M1063" s="4"/>
      <c r="N1063" s="21">
        <f t="shared" si="383"/>
        <v>0</v>
      </c>
      <c r="O1063" s="21">
        <f t="shared" si="384"/>
        <v>0</v>
      </c>
      <c r="P1063" s="21">
        <f t="shared" si="385"/>
        <v>0</v>
      </c>
    </row>
    <row r="1064" spans="3:16" s="9" customFormat="1">
      <c r="C1064" s="146"/>
      <c r="D1064" s="131"/>
      <c r="E1064" s="149"/>
      <c r="F1064" s="149"/>
      <c r="G1064" s="149"/>
      <c r="H1064" s="86" t="s">
        <v>419</v>
      </c>
      <c r="I1064" s="23">
        <v>0</v>
      </c>
      <c r="J1064" s="24">
        <v>0</v>
      </c>
      <c r="K1064" s="24">
        <v>0</v>
      </c>
      <c r="L1064" s="4"/>
      <c r="M1064" s="4"/>
      <c r="N1064" s="21"/>
      <c r="O1064" s="21"/>
      <c r="P1064" s="21"/>
    </row>
    <row r="1065" spans="3:16" s="9" customFormat="1">
      <c r="C1065" s="146"/>
      <c r="D1065" s="131"/>
      <c r="E1065" s="149"/>
      <c r="F1065" s="149"/>
      <c r="G1065" s="149"/>
      <c r="H1065" s="86" t="s">
        <v>22</v>
      </c>
      <c r="I1065" s="23">
        <v>0</v>
      </c>
      <c r="J1065" s="24">
        <v>0</v>
      </c>
      <c r="K1065" s="24">
        <v>0</v>
      </c>
      <c r="L1065" s="4"/>
      <c r="M1065" s="4"/>
      <c r="N1065" s="21"/>
      <c r="O1065" s="21"/>
      <c r="P1065" s="21"/>
    </row>
    <row r="1066" spans="3:16" s="9" customFormat="1">
      <c r="C1066" s="147"/>
      <c r="D1066" s="132"/>
      <c r="E1066" s="150"/>
      <c r="F1066" s="150"/>
      <c r="G1066" s="150"/>
      <c r="H1066" s="86" t="s">
        <v>35</v>
      </c>
      <c r="I1066" s="23">
        <v>0</v>
      </c>
      <c r="J1066" s="24">
        <v>0</v>
      </c>
      <c r="K1066" s="24">
        <v>0</v>
      </c>
      <c r="L1066" s="4"/>
      <c r="M1066" s="4"/>
      <c r="N1066" s="21"/>
      <c r="O1066" s="21"/>
      <c r="P1066" s="21"/>
    </row>
    <row r="1067" spans="3:16" s="9" customFormat="1">
      <c r="C1067" s="145" t="s">
        <v>498</v>
      </c>
      <c r="D1067" s="130" t="s">
        <v>499</v>
      </c>
      <c r="E1067" s="148" t="s">
        <v>493</v>
      </c>
      <c r="F1067" s="148">
        <v>2021</v>
      </c>
      <c r="G1067" s="148">
        <v>2021</v>
      </c>
      <c r="H1067" s="86" t="s">
        <v>19</v>
      </c>
      <c r="I1067" s="22">
        <f>I1068+I1069+I1070+I1071</f>
        <v>100</v>
      </c>
      <c r="J1067" s="4">
        <f t="shared" ref="J1067:K1067" si="397">J1068+J1069+J1070+J1071</f>
        <v>100</v>
      </c>
      <c r="K1067" s="4">
        <f t="shared" si="397"/>
        <v>110</v>
      </c>
      <c r="L1067" s="4">
        <f t="shared" ref="L1067:M1067" si="398">L1068</f>
        <v>110</v>
      </c>
      <c r="M1067" s="4">
        <f t="shared" si="398"/>
        <v>110</v>
      </c>
      <c r="N1067" s="21">
        <f t="shared" si="383"/>
        <v>110.00000000000001</v>
      </c>
      <c r="O1067" s="21">
        <f t="shared" si="384"/>
        <v>110.00000000000001</v>
      </c>
      <c r="P1067" s="21">
        <f t="shared" si="385"/>
        <v>100</v>
      </c>
    </row>
    <row r="1068" spans="3:16" s="9" customFormat="1">
      <c r="C1068" s="146"/>
      <c r="D1068" s="131"/>
      <c r="E1068" s="149"/>
      <c r="F1068" s="149"/>
      <c r="G1068" s="149"/>
      <c r="H1068" s="86" t="s">
        <v>64</v>
      </c>
      <c r="I1068" s="37">
        <v>100</v>
      </c>
      <c r="J1068" s="38">
        <v>100</v>
      </c>
      <c r="K1068" s="38">
        <v>110</v>
      </c>
      <c r="L1068" s="4">
        <v>110</v>
      </c>
      <c r="M1068" s="4">
        <v>110</v>
      </c>
      <c r="N1068" s="21">
        <f t="shared" si="383"/>
        <v>110.00000000000001</v>
      </c>
      <c r="O1068" s="21">
        <f t="shared" si="384"/>
        <v>110.00000000000001</v>
      </c>
      <c r="P1068" s="21">
        <f t="shared" si="385"/>
        <v>100</v>
      </c>
    </row>
    <row r="1069" spans="3:16" s="9" customFormat="1">
      <c r="C1069" s="146"/>
      <c r="D1069" s="131"/>
      <c r="E1069" s="149"/>
      <c r="F1069" s="149"/>
      <c r="G1069" s="149"/>
      <c r="H1069" s="86" t="s">
        <v>419</v>
      </c>
      <c r="I1069" s="23">
        <v>0</v>
      </c>
      <c r="J1069" s="24">
        <v>0</v>
      </c>
      <c r="K1069" s="24">
        <v>0</v>
      </c>
      <c r="L1069" s="4"/>
      <c r="M1069" s="4"/>
      <c r="N1069" s="21"/>
      <c r="O1069" s="21"/>
      <c r="P1069" s="21"/>
    </row>
    <row r="1070" spans="3:16" s="9" customFormat="1">
      <c r="C1070" s="146"/>
      <c r="D1070" s="131"/>
      <c r="E1070" s="149"/>
      <c r="F1070" s="149"/>
      <c r="G1070" s="149"/>
      <c r="H1070" s="86" t="s">
        <v>22</v>
      </c>
      <c r="I1070" s="23">
        <v>0</v>
      </c>
      <c r="J1070" s="24">
        <v>0</v>
      </c>
      <c r="K1070" s="24">
        <v>0</v>
      </c>
      <c r="L1070" s="4"/>
      <c r="M1070" s="4"/>
      <c r="N1070" s="21"/>
      <c r="O1070" s="21"/>
      <c r="P1070" s="21"/>
    </row>
    <row r="1071" spans="3:16" s="9" customFormat="1">
      <c r="C1071" s="147"/>
      <c r="D1071" s="132"/>
      <c r="E1071" s="150"/>
      <c r="F1071" s="150"/>
      <c r="G1071" s="150"/>
      <c r="H1071" s="86" t="s">
        <v>35</v>
      </c>
      <c r="I1071" s="23">
        <v>0</v>
      </c>
      <c r="J1071" s="24">
        <v>0</v>
      </c>
      <c r="K1071" s="24">
        <v>0</v>
      </c>
      <c r="L1071" s="4"/>
      <c r="M1071" s="4"/>
      <c r="N1071" s="21"/>
      <c r="O1071" s="21"/>
      <c r="P1071" s="21"/>
    </row>
    <row r="1072" spans="3:16" s="7" customFormat="1">
      <c r="C1072" s="122" t="s">
        <v>500</v>
      </c>
      <c r="D1072" s="100" t="s">
        <v>501</v>
      </c>
      <c r="E1072" s="129" t="s">
        <v>25</v>
      </c>
      <c r="F1072" s="171">
        <v>2021</v>
      </c>
      <c r="G1072" s="129">
        <v>2023</v>
      </c>
      <c r="H1072" s="85" t="s">
        <v>19</v>
      </c>
      <c r="I1072" s="22">
        <f>I1073+I1074+I1075+I1076</f>
        <v>200</v>
      </c>
      <c r="J1072" s="4">
        <f t="shared" ref="J1072:M1072" si="399">J1073+J1074+J1075+J1076</f>
        <v>200</v>
      </c>
      <c r="K1072" s="4">
        <f t="shared" si="399"/>
        <v>180</v>
      </c>
      <c r="L1072" s="4">
        <f t="shared" si="399"/>
        <v>0</v>
      </c>
      <c r="M1072" s="4">
        <f t="shared" si="399"/>
        <v>0</v>
      </c>
      <c r="N1072" s="21">
        <f t="shared" si="383"/>
        <v>0</v>
      </c>
      <c r="O1072" s="21">
        <f t="shared" si="384"/>
        <v>0</v>
      </c>
      <c r="P1072" s="21">
        <f t="shared" si="385"/>
        <v>0</v>
      </c>
    </row>
    <row r="1073" spans="3:16" s="7" customFormat="1">
      <c r="C1073" s="122"/>
      <c r="D1073" s="101"/>
      <c r="E1073" s="129"/>
      <c r="F1073" s="171"/>
      <c r="G1073" s="129"/>
      <c r="H1073" s="85" t="s">
        <v>64</v>
      </c>
      <c r="I1073" s="22">
        <f>I1078</f>
        <v>200</v>
      </c>
      <c r="J1073" s="4">
        <f t="shared" ref="J1073:K1073" si="400">J1078</f>
        <v>200</v>
      </c>
      <c r="K1073" s="4">
        <f t="shared" si="400"/>
        <v>180</v>
      </c>
      <c r="L1073" s="4"/>
      <c r="M1073" s="4"/>
      <c r="N1073" s="21">
        <f t="shared" si="383"/>
        <v>0</v>
      </c>
      <c r="O1073" s="21">
        <f t="shared" si="384"/>
        <v>0</v>
      </c>
      <c r="P1073" s="21">
        <f t="shared" si="385"/>
        <v>0</v>
      </c>
    </row>
    <row r="1074" spans="3:16" s="7" customFormat="1">
      <c r="C1074" s="122"/>
      <c r="D1074" s="101"/>
      <c r="E1074" s="129"/>
      <c r="F1074" s="171"/>
      <c r="G1074" s="129"/>
      <c r="H1074" s="85" t="s">
        <v>419</v>
      </c>
      <c r="I1074" s="22">
        <v>0</v>
      </c>
      <c r="J1074" s="4">
        <v>0</v>
      </c>
      <c r="K1074" s="4">
        <v>0</v>
      </c>
      <c r="L1074" s="4"/>
      <c r="M1074" s="4"/>
      <c r="N1074" s="21"/>
      <c r="O1074" s="21"/>
      <c r="P1074" s="21"/>
    </row>
    <row r="1075" spans="3:16" s="7" customFormat="1">
      <c r="C1075" s="122"/>
      <c r="D1075" s="101"/>
      <c r="E1075" s="129"/>
      <c r="F1075" s="171"/>
      <c r="G1075" s="129"/>
      <c r="H1075" s="85" t="s">
        <v>22</v>
      </c>
      <c r="I1075" s="22">
        <v>0</v>
      </c>
      <c r="J1075" s="4">
        <v>0</v>
      </c>
      <c r="K1075" s="4">
        <v>0</v>
      </c>
      <c r="L1075" s="4"/>
      <c r="M1075" s="4"/>
      <c r="N1075" s="21"/>
      <c r="O1075" s="21"/>
      <c r="P1075" s="21"/>
    </row>
    <row r="1076" spans="3:16" s="7" customFormat="1">
      <c r="C1076" s="122"/>
      <c r="D1076" s="102"/>
      <c r="E1076" s="129"/>
      <c r="F1076" s="171"/>
      <c r="G1076" s="129"/>
      <c r="H1076" s="85" t="s">
        <v>35</v>
      </c>
      <c r="I1076" s="22">
        <v>0</v>
      </c>
      <c r="J1076" s="4">
        <v>0</v>
      </c>
      <c r="K1076" s="4">
        <v>0</v>
      </c>
      <c r="L1076" s="4"/>
      <c r="M1076" s="4"/>
      <c r="N1076" s="21"/>
      <c r="O1076" s="21"/>
      <c r="P1076" s="21"/>
    </row>
    <row r="1077" spans="3:16" s="7" customFormat="1">
      <c r="C1077" s="97" t="s">
        <v>502</v>
      </c>
      <c r="D1077" s="112" t="s">
        <v>503</v>
      </c>
      <c r="E1077" s="129" t="s">
        <v>504</v>
      </c>
      <c r="F1077" s="116">
        <v>2021</v>
      </c>
      <c r="G1077" s="129">
        <v>2023</v>
      </c>
      <c r="H1077" s="85" t="s">
        <v>19</v>
      </c>
      <c r="I1077" s="22">
        <f>I1078+I1079+I1080+I1081</f>
        <v>200</v>
      </c>
      <c r="J1077" s="4">
        <f t="shared" ref="J1077:M1077" si="401">J1078+J1079+J1080+J1081</f>
        <v>200</v>
      </c>
      <c r="K1077" s="4">
        <f t="shared" si="401"/>
        <v>180</v>
      </c>
      <c r="L1077" s="4">
        <f t="shared" si="401"/>
        <v>0</v>
      </c>
      <c r="M1077" s="4">
        <f t="shared" si="401"/>
        <v>0</v>
      </c>
      <c r="N1077" s="21">
        <f t="shared" si="383"/>
        <v>0</v>
      </c>
      <c r="O1077" s="21">
        <f t="shared" si="384"/>
        <v>0</v>
      </c>
      <c r="P1077" s="21">
        <f t="shared" si="385"/>
        <v>0</v>
      </c>
    </row>
    <row r="1078" spans="3:16" s="7" customFormat="1">
      <c r="C1078" s="98"/>
      <c r="D1078" s="112"/>
      <c r="E1078" s="129"/>
      <c r="F1078" s="117"/>
      <c r="G1078" s="129"/>
      <c r="H1078" s="85" t="s">
        <v>20</v>
      </c>
      <c r="I1078" s="22">
        <v>200</v>
      </c>
      <c r="J1078" s="4">
        <v>200</v>
      </c>
      <c r="K1078" s="4">
        <v>180</v>
      </c>
      <c r="L1078" s="4"/>
      <c r="M1078" s="4"/>
      <c r="N1078" s="21">
        <f t="shared" si="383"/>
        <v>0</v>
      </c>
      <c r="O1078" s="21">
        <f t="shared" si="384"/>
        <v>0</v>
      </c>
      <c r="P1078" s="21">
        <f t="shared" si="385"/>
        <v>0</v>
      </c>
    </row>
    <row r="1079" spans="3:16" s="7" customFormat="1">
      <c r="C1079" s="98"/>
      <c r="D1079" s="112"/>
      <c r="E1079" s="129"/>
      <c r="F1079" s="117"/>
      <c r="G1079" s="129"/>
      <c r="H1079" s="85" t="s">
        <v>21</v>
      </c>
      <c r="I1079" s="22">
        <v>0</v>
      </c>
      <c r="J1079" s="4">
        <v>0</v>
      </c>
      <c r="K1079" s="4">
        <v>0</v>
      </c>
      <c r="L1079" s="4"/>
      <c r="M1079" s="4"/>
      <c r="N1079" s="21"/>
      <c r="O1079" s="21"/>
      <c r="P1079" s="21"/>
    </row>
    <row r="1080" spans="3:16" s="7" customFormat="1">
      <c r="C1080" s="98"/>
      <c r="D1080" s="112"/>
      <c r="E1080" s="129"/>
      <c r="F1080" s="117"/>
      <c r="G1080" s="129"/>
      <c r="H1080" s="85" t="s">
        <v>31</v>
      </c>
      <c r="I1080" s="22">
        <v>0</v>
      </c>
      <c r="J1080" s="4">
        <v>0</v>
      </c>
      <c r="K1080" s="4">
        <v>0</v>
      </c>
      <c r="L1080" s="4"/>
      <c r="M1080" s="4"/>
      <c r="N1080" s="21"/>
      <c r="O1080" s="21"/>
      <c r="P1080" s="21"/>
    </row>
    <row r="1081" spans="3:16" s="7" customFormat="1">
      <c r="C1081" s="99"/>
      <c r="D1081" s="112"/>
      <c r="E1081" s="129"/>
      <c r="F1081" s="118"/>
      <c r="G1081" s="129"/>
      <c r="H1081" s="85" t="s">
        <v>35</v>
      </c>
      <c r="I1081" s="22">
        <v>0</v>
      </c>
      <c r="J1081" s="4">
        <v>0</v>
      </c>
      <c r="K1081" s="4">
        <v>0</v>
      </c>
      <c r="L1081" s="4"/>
      <c r="M1081" s="4"/>
      <c r="N1081" s="21"/>
      <c r="O1081" s="21"/>
      <c r="P1081" s="21"/>
    </row>
    <row r="1082" spans="3:16" s="7" customFormat="1" hidden="1">
      <c r="C1082" s="122" t="s">
        <v>505</v>
      </c>
      <c r="D1082" s="112" t="s">
        <v>506</v>
      </c>
      <c r="E1082" s="129" t="s">
        <v>25</v>
      </c>
      <c r="F1082" s="129">
        <v>2021</v>
      </c>
      <c r="G1082" s="129">
        <v>2022</v>
      </c>
      <c r="H1082" s="85" t="s">
        <v>19</v>
      </c>
      <c r="I1082" s="22">
        <f>I1083+I1084+I1085+I1086</f>
        <v>0</v>
      </c>
      <c r="J1082" s="4">
        <f t="shared" ref="J1082:K1082" si="402">J1083+J1084+J1085+J1086</f>
        <v>0</v>
      </c>
      <c r="K1082" s="4">
        <f t="shared" si="402"/>
        <v>0</v>
      </c>
      <c r="L1082" s="4">
        <f t="shared" ref="L1082:M1082" si="403">L1083</f>
        <v>0</v>
      </c>
      <c r="M1082" s="4">
        <f t="shared" si="403"/>
        <v>0</v>
      </c>
      <c r="N1082" s="21"/>
      <c r="O1082" s="21"/>
      <c r="P1082" s="21"/>
    </row>
    <row r="1083" spans="3:16" s="7" customFormat="1" hidden="1">
      <c r="C1083" s="122"/>
      <c r="D1083" s="112"/>
      <c r="E1083" s="129"/>
      <c r="F1083" s="129"/>
      <c r="G1083" s="129"/>
      <c r="H1083" s="85" t="s">
        <v>20</v>
      </c>
      <c r="I1083" s="22">
        <f>I1088</f>
        <v>0</v>
      </c>
      <c r="J1083" s="4">
        <f t="shared" ref="J1083:K1083" si="404">J1088</f>
        <v>0</v>
      </c>
      <c r="K1083" s="4">
        <f t="shared" si="404"/>
        <v>0</v>
      </c>
      <c r="L1083" s="4"/>
      <c r="M1083" s="4"/>
      <c r="N1083" s="21"/>
      <c r="O1083" s="21"/>
      <c r="P1083" s="21"/>
    </row>
    <row r="1084" spans="3:16" s="7" customFormat="1" hidden="1">
      <c r="C1084" s="122"/>
      <c r="D1084" s="112"/>
      <c r="E1084" s="129"/>
      <c r="F1084" s="129"/>
      <c r="G1084" s="129"/>
      <c r="H1084" s="85" t="s">
        <v>21</v>
      </c>
      <c r="I1084" s="22">
        <v>0</v>
      </c>
      <c r="J1084" s="4">
        <v>0</v>
      </c>
      <c r="K1084" s="4">
        <v>0</v>
      </c>
      <c r="L1084" s="4"/>
      <c r="M1084" s="4"/>
      <c r="N1084" s="21"/>
      <c r="O1084" s="21"/>
      <c r="P1084" s="21"/>
    </row>
    <row r="1085" spans="3:16" s="7" customFormat="1" hidden="1">
      <c r="C1085" s="122"/>
      <c r="D1085" s="112"/>
      <c r="E1085" s="129"/>
      <c r="F1085" s="129"/>
      <c r="G1085" s="129"/>
      <c r="H1085" s="85" t="s">
        <v>31</v>
      </c>
      <c r="I1085" s="22">
        <v>0</v>
      </c>
      <c r="J1085" s="4">
        <v>0</v>
      </c>
      <c r="K1085" s="4">
        <v>0</v>
      </c>
      <c r="L1085" s="4"/>
      <c r="M1085" s="4"/>
      <c r="N1085" s="21"/>
      <c r="O1085" s="21"/>
      <c r="P1085" s="21"/>
    </row>
    <row r="1086" spans="3:16" s="7" customFormat="1" hidden="1">
      <c r="C1086" s="122"/>
      <c r="D1086" s="112"/>
      <c r="E1086" s="129"/>
      <c r="F1086" s="129"/>
      <c r="G1086" s="129"/>
      <c r="H1086" s="85" t="s">
        <v>35</v>
      </c>
      <c r="I1086" s="22">
        <v>0</v>
      </c>
      <c r="J1086" s="4">
        <v>0</v>
      </c>
      <c r="K1086" s="4">
        <v>0</v>
      </c>
      <c r="L1086" s="4"/>
      <c r="M1086" s="4"/>
      <c r="N1086" s="21"/>
      <c r="O1086" s="21"/>
      <c r="P1086" s="21"/>
    </row>
    <row r="1087" spans="3:16" s="7" customFormat="1" hidden="1">
      <c r="C1087" s="122" t="s">
        <v>507</v>
      </c>
      <c r="D1087" s="112" t="s">
        <v>508</v>
      </c>
      <c r="E1087" s="129" t="s">
        <v>509</v>
      </c>
      <c r="F1087" s="129">
        <v>2021</v>
      </c>
      <c r="G1087" s="129">
        <v>2022</v>
      </c>
      <c r="H1087" s="85" t="s">
        <v>19</v>
      </c>
      <c r="I1087" s="22">
        <f>I1088+I1089+I1090+I1091</f>
        <v>0</v>
      </c>
      <c r="J1087" s="4">
        <f t="shared" ref="J1087:M1087" si="405">J1088+J1089+J1090+J1091</f>
        <v>0</v>
      </c>
      <c r="K1087" s="4">
        <f t="shared" si="405"/>
        <v>0</v>
      </c>
      <c r="L1087" s="4">
        <f t="shared" si="405"/>
        <v>0</v>
      </c>
      <c r="M1087" s="4">
        <f t="shared" si="405"/>
        <v>0</v>
      </c>
      <c r="N1087" s="21"/>
      <c r="O1087" s="21"/>
      <c r="P1087" s="21"/>
    </row>
    <row r="1088" spans="3:16" s="7" customFormat="1" hidden="1">
      <c r="C1088" s="122"/>
      <c r="D1088" s="112"/>
      <c r="E1088" s="129"/>
      <c r="F1088" s="129"/>
      <c r="G1088" s="129"/>
      <c r="H1088" s="85" t="s">
        <v>20</v>
      </c>
      <c r="I1088" s="22">
        <v>0</v>
      </c>
      <c r="J1088" s="4">
        <v>0</v>
      </c>
      <c r="K1088" s="4">
        <v>0</v>
      </c>
      <c r="L1088" s="4"/>
      <c r="M1088" s="4"/>
      <c r="N1088" s="21"/>
      <c r="O1088" s="21"/>
      <c r="P1088" s="21"/>
    </row>
    <row r="1089" spans="3:16" s="7" customFormat="1" hidden="1">
      <c r="C1089" s="122"/>
      <c r="D1089" s="112"/>
      <c r="E1089" s="129"/>
      <c r="F1089" s="129"/>
      <c r="G1089" s="129"/>
      <c r="H1089" s="85" t="s">
        <v>21</v>
      </c>
      <c r="I1089" s="22">
        <v>0</v>
      </c>
      <c r="J1089" s="4">
        <v>0</v>
      </c>
      <c r="K1089" s="4">
        <v>0</v>
      </c>
      <c r="L1089" s="4"/>
      <c r="M1089" s="4"/>
      <c r="N1089" s="21"/>
      <c r="O1089" s="21"/>
      <c r="P1089" s="21"/>
    </row>
    <row r="1090" spans="3:16" s="7" customFormat="1" hidden="1">
      <c r="C1090" s="122"/>
      <c r="D1090" s="112"/>
      <c r="E1090" s="129"/>
      <c r="F1090" s="129"/>
      <c r="G1090" s="129"/>
      <c r="H1090" s="85" t="s">
        <v>31</v>
      </c>
      <c r="I1090" s="22">
        <v>0</v>
      </c>
      <c r="J1090" s="4">
        <v>0</v>
      </c>
      <c r="K1090" s="4">
        <v>0</v>
      </c>
      <c r="L1090" s="4"/>
      <c r="M1090" s="4"/>
      <c r="N1090" s="21"/>
      <c r="O1090" s="21"/>
      <c r="P1090" s="21"/>
    </row>
    <row r="1091" spans="3:16" s="7" customFormat="1" hidden="1">
      <c r="C1091" s="122"/>
      <c r="D1091" s="112"/>
      <c r="E1091" s="129"/>
      <c r="F1091" s="129"/>
      <c r="G1091" s="129"/>
      <c r="H1091" s="85" t="s">
        <v>35</v>
      </c>
      <c r="I1091" s="22">
        <v>0</v>
      </c>
      <c r="J1091" s="4">
        <v>0</v>
      </c>
      <c r="K1091" s="4">
        <v>0</v>
      </c>
      <c r="L1091" s="4"/>
      <c r="M1091" s="4"/>
      <c r="N1091" s="21"/>
      <c r="O1091" s="21"/>
      <c r="P1091" s="21"/>
    </row>
    <row r="1092" spans="3:16" s="7" customFormat="1">
      <c r="C1092" s="122" t="s">
        <v>510</v>
      </c>
      <c r="D1092" s="112" t="s">
        <v>511</v>
      </c>
      <c r="E1092" s="129" t="s">
        <v>25</v>
      </c>
      <c r="F1092" s="129">
        <v>2021</v>
      </c>
      <c r="G1092" s="129">
        <v>2023</v>
      </c>
      <c r="H1092" s="85" t="s">
        <v>19</v>
      </c>
      <c r="I1092" s="22">
        <f>I1093+I1094+I1095+I1096</f>
        <v>1700</v>
      </c>
      <c r="J1092" s="4">
        <f t="shared" ref="J1092:K1092" si="406">J1093+J1094+J1095+J1096</f>
        <v>1700</v>
      </c>
      <c r="K1092" s="4">
        <f t="shared" si="406"/>
        <v>1530</v>
      </c>
      <c r="L1092" s="4">
        <f t="shared" ref="L1092:M1092" si="407">L1093+L1094+L1095+L1096</f>
        <v>300</v>
      </c>
      <c r="M1092" s="4">
        <f t="shared" si="407"/>
        <v>300</v>
      </c>
      <c r="N1092" s="21">
        <f t="shared" ref="N1092:N1143" si="408">M1092/I1092*100</f>
        <v>17.647058823529413</v>
      </c>
      <c r="O1092" s="21">
        <f t="shared" ref="O1092:O1143" si="409">M1092/J1092*100</f>
        <v>17.647058823529413</v>
      </c>
      <c r="P1092" s="21">
        <f t="shared" ref="P1092:P1143" si="410">L1092/K1092*100</f>
        <v>19.607843137254903</v>
      </c>
    </row>
    <row r="1093" spans="3:16" s="7" customFormat="1">
      <c r="C1093" s="122"/>
      <c r="D1093" s="112"/>
      <c r="E1093" s="129"/>
      <c r="F1093" s="129"/>
      <c r="G1093" s="129"/>
      <c r="H1093" s="85" t="s">
        <v>20</v>
      </c>
      <c r="I1093" s="22">
        <f>I1098+I1103+I1108</f>
        <v>1700</v>
      </c>
      <c r="J1093" s="4">
        <f t="shared" ref="J1093:K1093" si="411">J1098+J1103+J1108</f>
        <v>1700</v>
      </c>
      <c r="K1093" s="4">
        <f t="shared" si="411"/>
        <v>1530</v>
      </c>
      <c r="L1093" s="4">
        <f t="shared" ref="L1093:M1093" si="412">L1098+L1103+L1108</f>
        <v>300</v>
      </c>
      <c r="M1093" s="4">
        <f t="shared" si="412"/>
        <v>300</v>
      </c>
      <c r="N1093" s="21">
        <f t="shared" si="408"/>
        <v>17.647058823529413</v>
      </c>
      <c r="O1093" s="21">
        <f t="shared" si="409"/>
        <v>17.647058823529413</v>
      </c>
      <c r="P1093" s="21">
        <f t="shared" si="410"/>
        <v>19.607843137254903</v>
      </c>
    </row>
    <row r="1094" spans="3:16" s="7" customFormat="1">
      <c r="C1094" s="122"/>
      <c r="D1094" s="112"/>
      <c r="E1094" s="129"/>
      <c r="F1094" s="129"/>
      <c r="G1094" s="129"/>
      <c r="H1094" s="85" t="s">
        <v>21</v>
      </c>
      <c r="I1094" s="22">
        <v>0</v>
      </c>
      <c r="J1094" s="4">
        <v>0</v>
      </c>
      <c r="K1094" s="4">
        <v>0</v>
      </c>
      <c r="L1094" s="4"/>
      <c r="M1094" s="4"/>
      <c r="N1094" s="21"/>
      <c r="O1094" s="21"/>
      <c r="P1094" s="21"/>
    </row>
    <row r="1095" spans="3:16" s="7" customFormat="1">
      <c r="C1095" s="122"/>
      <c r="D1095" s="112"/>
      <c r="E1095" s="129"/>
      <c r="F1095" s="129"/>
      <c r="G1095" s="129"/>
      <c r="H1095" s="85" t="s">
        <v>31</v>
      </c>
      <c r="I1095" s="22">
        <v>0</v>
      </c>
      <c r="J1095" s="4">
        <v>0</v>
      </c>
      <c r="K1095" s="4">
        <v>0</v>
      </c>
      <c r="L1095" s="4"/>
      <c r="M1095" s="4"/>
      <c r="N1095" s="21"/>
      <c r="O1095" s="21"/>
      <c r="P1095" s="21"/>
    </row>
    <row r="1096" spans="3:16" s="7" customFormat="1">
      <c r="C1096" s="122"/>
      <c r="D1096" s="112"/>
      <c r="E1096" s="129"/>
      <c r="F1096" s="129"/>
      <c r="G1096" s="129"/>
      <c r="H1096" s="85" t="s">
        <v>35</v>
      </c>
      <c r="I1096" s="22">
        <v>0</v>
      </c>
      <c r="J1096" s="4">
        <v>0</v>
      </c>
      <c r="K1096" s="4">
        <v>0</v>
      </c>
      <c r="L1096" s="4"/>
      <c r="M1096" s="4"/>
      <c r="N1096" s="21"/>
      <c r="O1096" s="21"/>
      <c r="P1096" s="21"/>
    </row>
    <row r="1097" spans="3:16" s="7" customFormat="1">
      <c r="C1097" s="122" t="s">
        <v>512</v>
      </c>
      <c r="D1097" s="112" t="s">
        <v>513</v>
      </c>
      <c r="E1097" s="129" t="s">
        <v>509</v>
      </c>
      <c r="F1097" s="129">
        <v>2021</v>
      </c>
      <c r="G1097" s="129">
        <v>2023</v>
      </c>
      <c r="H1097" s="85" t="s">
        <v>19</v>
      </c>
      <c r="I1097" s="22">
        <f>I1098+I1099+I1100+I1101</f>
        <v>600</v>
      </c>
      <c r="J1097" s="4">
        <f t="shared" ref="J1097:K1097" si="413">J1098+J1099+J1100+J1101</f>
        <v>600</v>
      </c>
      <c r="K1097" s="4">
        <f t="shared" si="413"/>
        <v>600</v>
      </c>
      <c r="L1097" s="4">
        <f t="shared" ref="L1097:M1097" si="414">L1098</f>
        <v>150</v>
      </c>
      <c r="M1097" s="4">
        <f t="shared" si="414"/>
        <v>150</v>
      </c>
      <c r="N1097" s="21">
        <f t="shared" si="408"/>
        <v>25</v>
      </c>
      <c r="O1097" s="21">
        <f t="shared" si="409"/>
        <v>25</v>
      </c>
      <c r="P1097" s="21">
        <f t="shared" si="410"/>
        <v>25</v>
      </c>
    </row>
    <row r="1098" spans="3:16" s="7" customFormat="1">
      <c r="C1098" s="122"/>
      <c r="D1098" s="112"/>
      <c r="E1098" s="129"/>
      <c r="F1098" s="129"/>
      <c r="G1098" s="129"/>
      <c r="H1098" s="85" t="s">
        <v>20</v>
      </c>
      <c r="I1098" s="22">
        <v>600</v>
      </c>
      <c r="J1098" s="4">
        <v>600</v>
      </c>
      <c r="K1098" s="4">
        <v>600</v>
      </c>
      <c r="L1098" s="4">
        <v>150</v>
      </c>
      <c r="M1098" s="4">
        <v>150</v>
      </c>
      <c r="N1098" s="21">
        <f t="shared" si="408"/>
        <v>25</v>
      </c>
      <c r="O1098" s="21">
        <f t="shared" si="409"/>
        <v>25</v>
      </c>
      <c r="P1098" s="21">
        <f t="shared" si="410"/>
        <v>25</v>
      </c>
    </row>
    <row r="1099" spans="3:16" s="7" customFormat="1">
      <c r="C1099" s="122"/>
      <c r="D1099" s="112"/>
      <c r="E1099" s="129"/>
      <c r="F1099" s="129"/>
      <c r="G1099" s="129"/>
      <c r="H1099" s="85" t="s">
        <v>21</v>
      </c>
      <c r="I1099" s="22">
        <v>0</v>
      </c>
      <c r="J1099" s="4">
        <v>0</v>
      </c>
      <c r="K1099" s="4">
        <v>0</v>
      </c>
      <c r="L1099" s="4"/>
      <c r="M1099" s="4"/>
      <c r="N1099" s="21"/>
      <c r="O1099" s="21"/>
      <c r="P1099" s="21"/>
    </row>
    <row r="1100" spans="3:16" s="7" customFormat="1">
      <c r="C1100" s="122"/>
      <c r="D1100" s="112"/>
      <c r="E1100" s="129"/>
      <c r="F1100" s="129"/>
      <c r="G1100" s="129"/>
      <c r="H1100" s="85" t="s">
        <v>31</v>
      </c>
      <c r="I1100" s="22">
        <v>0</v>
      </c>
      <c r="J1100" s="4">
        <v>0</v>
      </c>
      <c r="K1100" s="4">
        <v>0</v>
      </c>
      <c r="L1100" s="4"/>
      <c r="M1100" s="4"/>
      <c r="N1100" s="21"/>
      <c r="O1100" s="21"/>
      <c r="P1100" s="21"/>
    </row>
    <row r="1101" spans="3:16" s="7" customFormat="1">
      <c r="C1101" s="122"/>
      <c r="D1101" s="112"/>
      <c r="E1101" s="129"/>
      <c r="F1101" s="129"/>
      <c r="G1101" s="129"/>
      <c r="H1101" s="85" t="s">
        <v>35</v>
      </c>
      <c r="I1101" s="22">
        <v>0</v>
      </c>
      <c r="J1101" s="4">
        <v>0</v>
      </c>
      <c r="K1101" s="4">
        <v>0</v>
      </c>
      <c r="L1101" s="4"/>
      <c r="M1101" s="4"/>
      <c r="N1101" s="21"/>
      <c r="O1101" s="21"/>
      <c r="P1101" s="21"/>
    </row>
    <row r="1102" spans="3:16" s="7" customFormat="1">
      <c r="C1102" s="122" t="s">
        <v>514</v>
      </c>
      <c r="D1102" s="143" t="s">
        <v>515</v>
      </c>
      <c r="E1102" s="129" t="s">
        <v>509</v>
      </c>
      <c r="F1102" s="129">
        <v>2020</v>
      </c>
      <c r="G1102" s="129">
        <v>2022</v>
      </c>
      <c r="H1102" s="85" t="s">
        <v>19</v>
      </c>
      <c r="I1102" s="22">
        <f>I1103+I1104+I1105+I1106</f>
        <v>200</v>
      </c>
      <c r="J1102" s="4">
        <f t="shared" ref="J1102:M1102" si="415">J1103+J1104+J1105+J1106</f>
        <v>200</v>
      </c>
      <c r="K1102" s="4">
        <f t="shared" si="415"/>
        <v>180</v>
      </c>
      <c r="L1102" s="4">
        <f t="shared" si="415"/>
        <v>150</v>
      </c>
      <c r="M1102" s="4">
        <f t="shared" si="415"/>
        <v>150</v>
      </c>
      <c r="N1102" s="21">
        <f t="shared" si="408"/>
        <v>75</v>
      </c>
      <c r="O1102" s="21">
        <f t="shared" si="409"/>
        <v>75</v>
      </c>
      <c r="P1102" s="21">
        <f t="shared" si="410"/>
        <v>83.333333333333343</v>
      </c>
    </row>
    <row r="1103" spans="3:16" s="7" customFormat="1">
      <c r="C1103" s="122"/>
      <c r="D1103" s="143"/>
      <c r="E1103" s="129"/>
      <c r="F1103" s="129"/>
      <c r="G1103" s="129"/>
      <c r="H1103" s="85" t="s">
        <v>20</v>
      </c>
      <c r="I1103" s="22">
        <v>200</v>
      </c>
      <c r="J1103" s="4">
        <v>200</v>
      </c>
      <c r="K1103" s="4">
        <v>180</v>
      </c>
      <c r="L1103" s="4">
        <v>150</v>
      </c>
      <c r="M1103" s="4">
        <v>150</v>
      </c>
      <c r="N1103" s="21">
        <f t="shared" si="408"/>
        <v>75</v>
      </c>
      <c r="O1103" s="21">
        <f t="shared" si="409"/>
        <v>75</v>
      </c>
      <c r="P1103" s="21">
        <f t="shared" si="410"/>
        <v>83.333333333333343</v>
      </c>
    </row>
    <row r="1104" spans="3:16" s="7" customFormat="1">
      <c r="C1104" s="122"/>
      <c r="D1104" s="143"/>
      <c r="E1104" s="129"/>
      <c r="F1104" s="129"/>
      <c r="G1104" s="129"/>
      <c r="H1104" s="85" t="s">
        <v>21</v>
      </c>
      <c r="I1104" s="22">
        <v>0</v>
      </c>
      <c r="J1104" s="4">
        <v>0</v>
      </c>
      <c r="K1104" s="4">
        <v>0</v>
      </c>
      <c r="L1104" s="4"/>
      <c r="M1104" s="4"/>
      <c r="N1104" s="21"/>
      <c r="O1104" s="21"/>
      <c r="P1104" s="21"/>
    </row>
    <row r="1105" spans="3:16" s="7" customFormat="1">
      <c r="C1105" s="122"/>
      <c r="D1105" s="143"/>
      <c r="E1105" s="129"/>
      <c r="F1105" s="129"/>
      <c r="G1105" s="129"/>
      <c r="H1105" s="85" t="s">
        <v>31</v>
      </c>
      <c r="I1105" s="22">
        <v>0</v>
      </c>
      <c r="J1105" s="4">
        <v>0</v>
      </c>
      <c r="K1105" s="4">
        <v>0</v>
      </c>
      <c r="L1105" s="4"/>
      <c r="M1105" s="4"/>
      <c r="N1105" s="21"/>
      <c r="O1105" s="21"/>
      <c r="P1105" s="21"/>
    </row>
    <row r="1106" spans="3:16" s="7" customFormat="1">
      <c r="C1106" s="122"/>
      <c r="D1106" s="143"/>
      <c r="E1106" s="129"/>
      <c r="F1106" s="129"/>
      <c r="G1106" s="129"/>
      <c r="H1106" s="85" t="s">
        <v>35</v>
      </c>
      <c r="I1106" s="22">
        <v>0</v>
      </c>
      <c r="J1106" s="4">
        <v>0</v>
      </c>
      <c r="K1106" s="4">
        <v>0</v>
      </c>
      <c r="L1106" s="4"/>
      <c r="M1106" s="4"/>
      <c r="N1106" s="21"/>
      <c r="O1106" s="21"/>
      <c r="P1106" s="21"/>
    </row>
    <row r="1107" spans="3:16" s="7" customFormat="1">
      <c r="C1107" s="122" t="s">
        <v>516</v>
      </c>
      <c r="D1107" s="112" t="s">
        <v>517</v>
      </c>
      <c r="E1107" s="129" t="s">
        <v>277</v>
      </c>
      <c r="F1107" s="116">
        <v>2021</v>
      </c>
      <c r="G1107" s="116">
        <v>2023</v>
      </c>
      <c r="H1107" s="85" t="s">
        <v>19</v>
      </c>
      <c r="I1107" s="22">
        <f>I1108+I1109+I1110+I1111</f>
        <v>900</v>
      </c>
      <c r="J1107" s="4">
        <f t="shared" ref="J1107:M1107" si="416">J1108+J1109+J1110+J1111</f>
        <v>900</v>
      </c>
      <c r="K1107" s="4">
        <f t="shared" si="416"/>
        <v>750</v>
      </c>
      <c r="L1107" s="4">
        <f t="shared" si="416"/>
        <v>0</v>
      </c>
      <c r="M1107" s="4">
        <f t="shared" si="416"/>
        <v>0</v>
      </c>
      <c r="N1107" s="21">
        <f t="shared" si="408"/>
        <v>0</v>
      </c>
      <c r="O1107" s="21">
        <f t="shared" si="409"/>
        <v>0</v>
      </c>
      <c r="P1107" s="21">
        <f t="shared" si="410"/>
        <v>0</v>
      </c>
    </row>
    <row r="1108" spans="3:16" s="7" customFormat="1">
      <c r="C1108" s="122"/>
      <c r="D1108" s="112"/>
      <c r="E1108" s="129"/>
      <c r="F1108" s="117"/>
      <c r="G1108" s="117"/>
      <c r="H1108" s="85" t="s">
        <v>20</v>
      </c>
      <c r="I1108" s="22">
        <v>900</v>
      </c>
      <c r="J1108" s="4">
        <v>900</v>
      </c>
      <c r="K1108" s="4">
        <v>750</v>
      </c>
      <c r="L1108" s="4"/>
      <c r="M1108" s="4"/>
      <c r="N1108" s="21">
        <f t="shared" si="408"/>
        <v>0</v>
      </c>
      <c r="O1108" s="21">
        <f t="shared" si="409"/>
        <v>0</v>
      </c>
      <c r="P1108" s="21">
        <f t="shared" si="410"/>
        <v>0</v>
      </c>
    </row>
    <row r="1109" spans="3:16" s="7" customFormat="1">
      <c r="C1109" s="122"/>
      <c r="D1109" s="112"/>
      <c r="E1109" s="129"/>
      <c r="F1109" s="117"/>
      <c r="G1109" s="117"/>
      <c r="H1109" s="85" t="s">
        <v>21</v>
      </c>
      <c r="I1109" s="22">
        <v>0</v>
      </c>
      <c r="J1109" s="4">
        <v>0</v>
      </c>
      <c r="K1109" s="4">
        <v>0</v>
      </c>
      <c r="L1109" s="4"/>
      <c r="M1109" s="4"/>
      <c r="N1109" s="21"/>
      <c r="O1109" s="21"/>
      <c r="P1109" s="21"/>
    </row>
    <row r="1110" spans="3:16" s="7" customFormat="1">
      <c r="C1110" s="122"/>
      <c r="D1110" s="112"/>
      <c r="E1110" s="129"/>
      <c r="F1110" s="117"/>
      <c r="G1110" s="117"/>
      <c r="H1110" s="85" t="s">
        <v>31</v>
      </c>
      <c r="I1110" s="22">
        <v>0</v>
      </c>
      <c r="J1110" s="4">
        <v>0</v>
      </c>
      <c r="K1110" s="4">
        <v>0</v>
      </c>
      <c r="L1110" s="4"/>
      <c r="M1110" s="4"/>
      <c r="N1110" s="21"/>
      <c r="O1110" s="21"/>
      <c r="P1110" s="21"/>
    </row>
    <row r="1111" spans="3:16" s="7" customFormat="1">
      <c r="C1111" s="122"/>
      <c r="D1111" s="112"/>
      <c r="E1111" s="129"/>
      <c r="F1111" s="118"/>
      <c r="G1111" s="118"/>
      <c r="H1111" s="85" t="s">
        <v>35</v>
      </c>
      <c r="I1111" s="22">
        <v>0</v>
      </c>
      <c r="J1111" s="4">
        <v>0</v>
      </c>
      <c r="K1111" s="4">
        <v>0</v>
      </c>
      <c r="L1111" s="4"/>
      <c r="M1111" s="4"/>
      <c r="N1111" s="21"/>
      <c r="O1111" s="21"/>
      <c r="P1111" s="21"/>
    </row>
    <row r="1112" spans="3:16" s="7" customFormat="1">
      <c r="C1112" s="122" t="s">
        <v>518</v>
      </c>
      <c r="D1112" s="100" t="s">
        <v>519</v>
      </c>
      <c r="E1112" s="116" t="s">
        <v>25</v>
      </c>
      <c r="F1112" s="116">
        <v>2021</v>
      </c>
      <c r="G1112" s="116">
        <v>2023</v>
      </c>
      <c r="H1112" s="85" t="s">
        <v>19</v>
      </c>
      <c r="I1112" s="22">
        <f>I1113+I1114+I1115+I1116</f>
        <v>1200</v>
      </c>
      <c r="J1112" s="4">
        <f t="shared" ref="J1112:M1112" si="417">J1113+J1114+J1115+J1116</f>
        <v>1200</v>
      </c>
      <c r="K1112" s="4">
        <f t="shared" si="417"/>
        <v>1080</v>
      </c>
      <c r="L1112" s="4">
        <f t="shared" si="417"/>
        <v>22.2</v>
      </c>
      <c r="M1112" s="4">
        <f t="shared" si="417"/>
        <v>22.2</v>
      </c>
      <c r="N1112" s="21">
        <f t="shared" si="408"/>
        <v>1.8499999999999999</v>
      </c>
      <c r="O1112" s="21">
        <f t="shared" si="409"/>
        <v>1.8499999999999999</v>
      </c>
      <c r="P1112" s="21">
        <f t="shared" si="410"/>
        <v>2.0555555555555558</v>
      </c>
    </row>
    <row r="1113" spans="3:16" s="7" customFormat="1">
      <c r="C1113" s="122"/>
      <c r="D1113" s="101"/>
      <c r="E1113" s="117"/>
      <c r="F1113" s="117"/>
      <c r="G1113" s="117"/>
      <c r="H1113" s="85" t="s">
        <v>20</v>
      </c>
      <c r="I1113" s="22">
        <f>I1118+I1123+I1128+I1133+I1138+I1143+I1148</f>
        <v>1200</v>
      </c>
      <c r="J1113" s="4">
        <f t="shared" ref="J1113:M1113" si="418">J1118+J1123+J1128+J1133+J1138+J1143+J1148</f>
        <v>1200</v>
      </c>
      <c r="K1113" s="4">
        <f t="shared" si="418"/>
        <v>1080</v>
      </c>
      <c r="L1113" s="4">
        <f t="shared" si="418"/>
        <v>22.2</v>
      </c>
      <c r="M1113" s="4">
        <f t="shared" si="418"/>
        <v>22.2</v>
      </c>
      <c r="N1113" s="21">
        <f t="shared" si="408"/>
        <v>1.8499999999999999</v>
      </c>
      <c r="O1113" s="21">
        <f t="shared" si="409"/>
        <v>1.8499999999999999</v>
      </c>
      <c r="P1113" s="21">
        <f t="shared" si="410"/>
        <v>2.0555555555555558</v>
      </c>
    </row>
    <row r="1114" spans="3:16" s="7" customFormat="1">
      <c r="C1114" s="122"/>
      <c r="D1114" s="101"/>
      <c r="E1114" s="117"/>
      <c r="F1114" s="117"/>
      <c r="G1114" s="117"/>
      <c r="H1114" s="85" t="s">
        <v>21</v>
      </c>
      <c r="I1114" s="22">
        <f>SUM(I1119,I1129,I1134,I1139,I1144,I1149)</f>
        <v>0</v>
      </c>
      <c r="J1114" s="4">
        <f t="shared" ref="J1114:K1114" si="419">SUM(J1119,J1129,J1134,J1139,J1144,J1149)</f>
        <v>0</v>
      </c>
      <c r="K1114" s="4">
        <f t="shared" si="419"/>
        <v>0</v>
      </c>
      <c r="L1114" s="4"/>
      <c r="M1114" s="4"/>
      <c r="N1114" s="21"/>
      <c r="O1114" s="21"/>
      <c r="P1114" s="21"/>
    </row>
    <row r="1115" spans="3:16" s="7" customFormat="1">
      <c r="C1115" s="122"/>
      <c r="D1115" s="101"/>
      <c r="E1115" s="117"/>
      <c r="F1115" s="117"/>
      <c r="G1115" s="117"/>
      <c r="H1115" s="85" t="s">
        <v>31</v>
      </c>
      <c r="I1115" s="22">
        <f>I1120+I1130+I1135+I1140+I1145+I1150</f>
        <v>0</v>
      </c>
      <c r="J1115" s="4">
        <f t="shared" ref="J1115:K1115" si="420">J1120+J1130+J1135+J1140+J1145+J1150</f>
        <v>0</v>
      </c>
      <c r="K1115" s="4">
        <f t="shared" si="420"/>
        <v>0</v>
      </c>
      <c r="L1115" s="4"/>
      <c r="M1115" s="4"/>
      <c r="N1115" s="21"/>
      <c r="O1115" s="21"/>
      <c r="P1115" s="21"/>
    </row>
    <row r="1116" spans="3:16" s="7" customFormat="1">
      <c r="C1116" s="122"/>
      <c r="D1116" s="102"/>
      <c r="E1116" s="118"/>
      <c r="F1116" s="118"/>
      <c r="G1116" s="118"/>
      <c r="H1116" s="85" t="s">
        <v>35</v>
      </c>
      <c r="I1116" s="22">
        <f>I1121+I1151</f>
        <v>0</v>
      </c>
      <c r="J1116" s="4">
        <f t="shared" ref="J1116:K1116" si="421">J1121+J1151</f>
        <v>0</v>
      </c>
      <c r="K1116" s="4">
        <f t="shared" si="421"/>
        <v>0</v>
      </c>
      <c r="L1116" s="4"/>
      <c r="M1116" s="4"/>
      <c r="N1116" s="21"/>
      <c r="O1116" s="21"/>
      <c r="P1116" s="21"/>
    </row>
    <row r="1117" spans="3:16" s="7" customFormat="1">
      <c r="C1117" s="122" t="s">
        <v>520</v>
      </c>
      <c r="D1117" s="100" t="s">
        <v>521</v>
      </c>
      <c r="E1117" s="129" t="s">
        <v>522</v>
      </c>
      <c r="F1117" s="116">
        <v>2021</v>
      </c>
      <c r="G1117" s="129">
        <v>2023</v>
      </c>
      <c r="H1117" s="85" t="s">
        <v>19</v>
      </c>
      <c r="I1117" s="22">
        <f>I1118+I1119+I1120+I1121</f>
        <v>700</v>
      </c>
      <c r="J1117" s="4">
        <f t="shared" ref="J1117:M1117" si="422">J1118+J1119+J1120+J1121</f>
        <v>700</v>
      </c>
      <c r="K1117" s="4">
        <f t="shared" si="422"/>
        <v>600</v>
      </c>
      <c r="L1117" s="4">
        <f t="shared" si="422"/>
        <v>0</v>
      </c>
      <c r="M1117" s="4">
        <f t="shared" si="422"/>
        <v>0</v>
      </c>
      <c r="N1117" s="21">
        <f t="shared" si="408"/>
        <v>0</v>
      </c>
      <c r="O1117" s="21">
        <f t="shared" si="409"/>
        <v>0</v>
      </c>
      <c r="P1117" s="21">
        <f t="shared" si="410"/>
        <v>0</v>
      </c>
    </row>
    <row r="1118" spans="3:16" s="7" customFormat="1">
      <c r="C1118" s="122"/>
      <c r="D1118" s="101"/>
      <c r="E1118" s="129"/>
      <c r="F1118" s="117"/>
      <c r="G1118" s="129"/>
      <c r="H1118" s="85" t="s">
        <v>20</v>
      </c>
      <c r="I1118" s="22">
        <v>700</v>
      </c>
      <c r="J1118" s="4">
        <v>700</v>
      </c>
      <c r="K1118" s="4">
        <v>600</v>
      </c>
      <c r="L1118" s="4"/>
      <c r="M1118" s="4"/>
      <c r="N1118" s="21">
        <f t="shared" si="408"/>
        <v>0</v>
      </c>
      <c r="O1118" s="21">
        <f t="shared" si="409"/>
        <v>0</v>
      </c>
      <c r="P1118" s="21">
        <f t="shared" si="410"/>
        <v>0</v>
      </c>
    </row>
    <row r="1119" spans="3:16" s="7" customFormat="1">
      <c r="C1119" s="122"/>
      <c r="D1119" s="101"/>
      <c r="E1119" s="129"/>
      <c r="F1119" s="117"/>
      <c r="G1119" s="129"/>
      <c r="H1119" s="85" t="s">
        <v>21</v>
      </c>
      <c r="I1119" s="22">
        <v>0</v>
      </c>
      <c r="J1119" s="4">
        <v>0</v>
      </c>
      <c r="K1119" s="4">
        <v>0</v>
      </c>
      <c r="L1119" s="4"/>
      <c r="M1119" s="4"/>
      <c r="N1119" s="21"/>
      <c r="O1119" s="21"/>
      <c r="P1119" s="21"/>
    </row>
    <row r="1120" spans="3:16" s="7" customFormat="1">
      <c r="C1120" s="122"/>
      <c r="D1120" s="101"/>
      <c r="E1120" s="129"/>
      <c r="F1120" s="117"/>
      <c r="G1120" s="129"/>
      <c r="H1120" s="85" t="s">
        <v>31</v>
      </c>
      <c r="I1120" s="22">
        <v>0</v>
      </c>
      <c r="J1120" s="4">
        <v>0</v>
      </c>
      <c r="K1120" s="4">
        <v>0</v>
      </c>
      <c r="L1120" s="4"/>
      <c r="M1120" s="4"/>
      <c r="N1120" s="21"/>
      <c r="O1120" s="21"/>
      <c r="P1120" s="21"/>
    </row>
    <row r="1121" spans="3:16" s="7" customFormat="1">
      <c r="C1121" s="122"/>
      <c r="D1121" s="102"/>
      <c r="E1121" s="129"/>
      <c r="F1121" s="118"/>
      <c r="G1121" s="129"/>
      <c r="H1121" s="85" t="s">
        <v>35</v>
      </c>
      <c r="I1121" s="22">
        <v>0</v>
      </c>
      <c r="J1121" s="4">
        <v>0</v>
      </c>
      <c r="K1121" s="4">
        <v>0</v>
      </c>
      <c r="L1121" s="4"/>
      <c r="M1121" s="4"/>
      <c r="N1121" s="21"/>
      <c r="O1121" s="21"/>
      <c r="P1121" s="21"/>
    </row>
    <row r="1122" spans="3:16" s="7" customFormat="1">
      <c r="C1122" s="122" t="s">
        <v>523</v>
      </c>
      <c r="D1122" s="100" t="s">
        <v>524</v>
      </c>
      <c r="E1122" s="129" t="s">
        <v>522</v>
      </c>
      <c r="F1122" s="116">
        <v>2021</v>
      </c>
      <c r="G1122" s="129">
        <v>2021</v>
      </c>
      <c r="H1122" s="85" t="s">
        <v>19</v>
      </c>
      <c r="I1122" s="22">
        <f>I1123+I1124+I1125+I1126</f>
        <v>100</v>
      </c>
      <c r="J1122" s="4">
        <f t="shared" ref="J1122:M1122" si="423">J1123+J1124+J1125+J1126</f>
        <v>100</v>
      </c>
      <c r="K1122" s="4">
        <f t="shared" si="423"/>
        <v>80</v>
      </c>
      <c r="L1122" s="4">
        <f t="shared" si="423"/>
        <v>22.2</v>
      </c>
      <c r="M1122" s="4">
        <f t="shared" si="423"/>
        <v>22.2</v>
      </c>
      <c r="N1122" s="21">
        <f t="shared" si="408"/>
        <v>22.2</v>
      </c>
      <c r="O1122" s="21">
        <f t="shared" si="409"/>
        <v>22.2</v>
      </c>
      <c r="P1122" s="21">
        <f t="shared" si="410"/>
        <v>27.749999999999996</v>
      </c>
    </row>
    <row r="1123" spans="3:16" s="7" customFormat="1">
      <c r="C1123" s="122"/>
      <c r="D1123" s="101"/>
      <c r="E1123" s="129"/>
      <c r="F1123" s="117"/>
      <c r="G1123" s="129"/>
      <c r="H1123" s="85" t="s">
        <v>20</v>
      </c>
      <c r="I1123" s="22">
        <v>100</v>
      </c>
      <c r="J1123" s="4">
        <v>100</v>
      </c>
      <c r="K1123" s="4">
        <v>80</v>
      </c>
      <c r="L1123" s="4">
        <v>22.2</v>
      </c>
      <c r="M1123" s="4">
        <v>22.2</v>
      </c>
      <c r="N1123" s="21">
        <f t="shared" si="408"/>
        <v>22.2</v>
      </c>
      <c r="O1123" s="21">
        <f t="shared" si="409"/>
        <v>22.2</v>
      </c>
      <c r="P1123" s="21">
        <f t="shared" si="410"/>
        <v>27.749999999999996</v>
      </c>
    </row>
    <row r="1124" spans="3:16" s="7" customFormat="1">
      <c r="C1124" s="122"/>
      <c r="D1124" s="101"/>
      <c r="E1124" s="129"/>
      <c r="F1124" s="117"/>
      <c r="G1124" s="129"/>
      <c r="H1124" s="85" t="s">
        <v>21</v>
      </c>
      <c r="I1124" s="22">
        <v>0</v>
      </c>
      <c r="J1124" s="4">
        <v>0</v>
      </c>
      <c r="K1124" s="4">
        <v>0</v>
      </c>
      <c r="L1124" s="4"/>
      <c r="M1124" s="4"/>
      <c r="N1124" s="21"/>
      <c r="O1124" s="21"/>
      <c r="P1124" s="21"/>
    </row>
    <row r="1125" spans="3:16" s="7" customFormat="1">
      <c r="C1125" s="122"/>
      <c r="D1125" s="101"/>
      <c r="E1125" s="129"/>
      <c r="F1125" s="117"/>
      <c r="G1125" s="129"/>
      <c r="H1125" s="85" t="s">
        <v>31</v>
      </c>
      <c r="I1125" s="22">
        <v>0</v>
      </c>
      <c r="J1125" s="4">
        <v>0</v>
      </c>
      <c r="K1125" s="4">
        <v>0</v>
      </c>
      <c r="L1125" s="4"/>
      <c r="M1125" s="4"/>
      <c r="N1125" s="21"/>
      <c r="O1125" s="21"/>
      <c r="P1125" s="21"/>
    </row>
    <row r="1126" spans="3:16" s="7" customFormat="1">
      <c r="C1126" s="122"/>
      <c r="D1126" s="102"/>
      <c r="E1126" s="129"/>
      <c r="F1126" s="118"/>
      <c r="G1126" s="129"/>
      <c r="H1126" s="85" t="s">
        <v>35</v>
      </c>
      <c r="I1126" s="22">
        <v>0</v>
      </c>
      <c r="J1126" s="4">
        <v>0</v>
      </c>
      <c r="K1126" s="4">
        <v>0</v>
      </c>
      <c r="L1126" s="4"/>
      <c r="M1126" s="4"/>
      <c r="N1126" s="21"/>
      <c r="O1126" s="21"/>
      <c r="P1126" s="21"/>
    </row>
    <row r="1127" spans="3:16" s="9" customFormat="1">
      <c r="C1127" s="126" t="s">
        <v>525</v>
      </c>
      <c r="D1127" s="100" t="s">
        <v>526</v>
      </c>
      <c r="E1127" s="116" t="s">
        <v>527</v>
      </c>
      <c r="F1127" s="169">
        <v>2021</v>
      </c>
      <c r="G1127" s="169">
        <v>2023</v>
      </c>
      <c r="H1127" s="85" t="s">
        <v>19</v>
      </c>
      <c r="I1127" s="22">
        <f>I1128+I1129+I1130+I1131</f>
        <v>113.2</v>
      </c>
      <c r="J1127" s="4">
        <f t="shared" ref="J1127:K1127" si="424">J1128+J1129+J1130+J1131</f>
        <v>113.2</v>
      </c>
      <c r="K1127" s="4">
        <f t="shared" si="424"/>
        <v>113.2</v>
      </c>
      <c r="L1127" s="4">
        <f t="shared" ref="L1127:M1127" si="425">L1128</f>
        <v>0</v>
      </c>
      <c r="M1127" s="4">
        <f t="shared" si="425"/>
        <v>0</v>
      </c>
      <c r="N1127" s="21">
        <f t="shared" si="408"/>
        <v>0</v>
      </c>
      <c r="O1127" s="21">
        <f t="shared" si="409"/>
        <v>0</v>
      </c>
      <c r="P1127" s="21">
        <f t="shared" si="410"/>
        <v>0</v>
      </c>
    </row>
    <row r="1128" spans="3:16" s="9" customFormat="1">
      <c r="C1128" s="127"/>
      <c r="D1128" s="101"/>
      <c r="E1128" s="117"/>
      <c r="F1128" s="110"/>
      <c r="G1128" s="110"/>
      <c r="H1128" s="85" t="s">
        <v>20</v>
      </c>
      <c r="I1128" s="31">
        <v>113.2</v>
      </c>
      <c r="J1128" s="32">
        <v>113.2</v>
      </c>
      <c r="K1128" s="32">
        <v>113.2</v>
      </c>
      <c r="L1128" s="4"/>
      <c r="M1128" s="4"/>
      <c r="N1128" s="21">
        <f t="shared" si="408"/>
        <v>0</v>
      </c>
      <c r="O1128" s="21">
        <f t="shared" si="409"/>
        <v>0</v>
      </c>
      <c r="P1128" s="21">
        <f t="shared" si="410"/>
        <v>0</v>
      </c>
    </row>
    <row r="1129" spans="3:16" s="9" customFormat="1">
      <c r="C1129" s="127"/>
      <c r="D1129" s="101"/>
      <c r="E1129" s="117"/>
      <c r="F1129" s="110"/>
      <c r="G1129" s="110"/>
      <c r="H1129" s="85" t="s">
        <v>21</v>
      </c>
      <c r="I1129" s="31">
        <v>0</v>
      </c>
      <c r="J1129" s="32">
        <v>0</v>
      </c>
      <c r="K1129" s="32">
        <v>0</v>
      </c>
      <c r="L1129" s="4"/>
      <c r="M1129" s="4"/>
      <c r="N1129" s="21"/>
      <c r="O1129" s="21"/>
      <c r="P1129" s="21"/>
    </row>
    <row r="1130" spans="3:16" s="9" customFormat="1">
      <c r="C1130" s="127"/>
      <c r="D1130" s="101"/>
      <c r="E1130" s="117"/>
      <c r="F1130" s="110"/>
      <c r="G1130" s="110"/>
      <c r="H1130" s="85" t="s">
        <v>31</v>
      </c>
      <c r="I1130" s="31">
        <v>0</v>
      </c>
      <c r="J1130" s="32">
        <v>0</v>
      </c>
      <c r="K1130" s="32">
        <v>0</v>
      </c>
      <c r="L1130" s="4"/>
      <c r="M1130" s="4"/>
      <c r="N1130" s="21"/>
      <c r="O1130" s="21"/>
      <c r="P1130" s="21"/>
    </row>
    <row r="1131" spans="3:16" s="9" customFormat="1">
      <c r="C1131" s="128"/>
      <c r="D1131" s="102"/>
      <c r="E1131" s="118"/>
      <c r="F1131" s="111"/>
      <c r="G1131" s="111"/>
      <c r="H1131" s="85" t="s">
        <v>35</v>
      </c>
      <c r="I1131" s="31">
        <v>0</v>
      </c>
      <c r="J1131" s="32">
        <v>0</v>
      </c>
      <c r="K1131" s="32">
        <v>0</v>
      </c>
      <c r="L1131" s="4"/>
      <c r="M1131" s="4"/>
      <c r="N1131" s="21"/>
      <c r="O1131" s="21"/>
      <c r="P1131" s="21"/>
    </row>
    <row r="1132" spans="3:16" s="9" customFormat="1">
      <c r="C1132" s="126" t="s">
        <v>528</v>
      </c>
      <c r="D1132" s="100" t="s">
        <v>529</v>
      </c>
      <c r="E1132" s="129" t="s">
        <v>527</v>
      </c>
      <c r="F1132" s="169">
        <v>2021</v>
      </c>
      <c r="G1132" s="169">
        <v>2023</v>
      </c>
      <c r="H1132" s="85" t="s">
        <v>19</v>
      </c>
      <c r="I1132" s="22">
        <f>I1133+I1134+I1135+I1136</f>
        <v>70</v>
      </c>
      <c r="J1132" s="4">
        <f t="shared" ref="J1132:K1132" si="426">J1133+J1134+J1135+J1136</f>
        <v>70</v>
      </c>
      <c r="K1132" s="4">
        <f t="shared" si="426"/>
        <v>70</v>
      </c>
      <c r="L1132" s="4">
        <f t="shared" ref="L1132:M1132" si="427">L1133</f>
        <v>0</v>
      </c>
      <c r="M1132" s="4">
        <f t="shared" si="427"/>
        <v>0</v>
      </c>
      <c r="N1132" s="21">
        <f t="shared" si="408"/>
        <v>0</v>
      </c>
      <c r="O1132" s="21">
        <f t="shared" si="409"/>
        <v>0</v>
      </c>
      <c r="P1132" s="21">
        <f t="shared" si="410"/>
        <v>0</v>
      </c>
    </row>
    <row r="1133" spans="3:16" s="9" customFormat="1">
      <c r="C1133" s="127"/>
      <c r="D1133" s="101"/>
      <c r="E1133" s="129"/>
      <c r="F1133" s="110"/>
      <c r="G1133" s="110"/>
      <c r="H1133" s="85" t="s">
        <v>20</v>
      </c>
      <c r="I1133" s="31">
        <v>70</v>
      </c>
      <c r="J1133" s="32">
        <v>70</v>
      </c>
      <c r="K1133" s="32">
        <v>70</v>
      </c>
      <c r="L1133" s="4"/>
      <c r="M1133" s="4"/>
      <c r="N1133" s="21">
        <f t="shared" si="408"/>
        <v>0</v>
      </c>
      <c r="O1133" s="21">
        <f t="shared" si="409"/>
        <v>0</v>
      </c>
      <c r="P1133" s="21">
        <f t="shared" si="410"/>
        <v>0</v>
      </c>
    </row>
    <row r="1134" spans="3:16" s="9" customFormat="1">
      <c r="C1134" s="127"/>
      <c r="D1134" s="101"/>
      <c r="E1134" s="129"/>
      <c r="F1134" s="110"/>
      <c r="G1134" s="110"/>
      <c r="H1134" s="85" t="s">
        <v>21</v>
      </c>
      <c r="I1134" s="31">
        <v>0</v>
      </c>
      <c r="J1134" s="32">
        <v>0</v>
      </c>
      <c r="K1134" s="32">
        <v>0</v>
      </c>
      <c r="L1134" s="4"/>
      <c r="M1134" s="4"/>
      <c r="N1134" s="21"/>
      <c r="O1134" s="21"/>
      <c r="P1134" s="21"/>
    </row>
    <row r="1135" spans="3:16" s="9" customFormat="1">
      <c r="C1135" s="127"/>
      <c r="D1135" s="101"/>
      <c r="E1135" s="129"/>
      <c r="F1135" s="110"/>
      <c r="G1135" s="110"/>
      <c r="H1135" s="85" t="s">
        <v>31</v>
      </c>
      <c r="I1135" s="31">
        <v>0</v>
      </c>
      <c r="J1135" s="32">
        <v>0</v>
      </c>
      <c r="K1135" s="32">
        <v>0</v>
      </c>
      <c r="L1135" s="4"/>
      <c r="M1135" s="4"/>
      <c r="N1135" s="21"/>
      <c r="O1135" s="21"/>
      <c r="P1135" s="21"/>
    </row>
    <row r="1136" spans="3:16" s="9" customFormat="1">
      <c r="C1136" s="128"/>
      <c r="D1136" s="102"/>
      <c r="E1136" s="129"/>
      <c r="F1136" s="111"/>
      <c r="G1136" s="111"/>
      <c r="H1136" s="85" t="s">
        <v>35</v>
      </c>
      <c r="I1136" s="31">
        <v>0</v>
      </c>
      <c r="J1136" s="32">
        <v>0</v>
      </c>
      <c r="K1136" s="32">
        <v>0</v>
      </c>
      <c r="L1136" s="4"/>
      <c r="M1136" s="4"/>
      <c r="N1136" s="21"/>
      <c r="O1136" s="21"/>
      <c r="P1136" s="21"/>
    </row>
    <row r="1137" spans="3:16" s="9" customFormat="1">
      <c r="C1137" s="97" t="s">
        <v>530</v>
      </c>
      <c r="D1137" s="100" t="s">
        <v>531</v>
      </c>
      <c r="E1137" s="129" t="s">
        <v>527</v>
      </c>
      <c r="F1137" s="169">
        <v>2021</v>
      </c>
      <c r="G1137" s="169">
        <v>2023</v>
      </c>
      <c r="H1137" s="85" t="s">
        <v>19</v>
      </c>
      <c r="I1137" s="22">
        <f>I1138+I1139+I1140+I1141</f>
        <v>67.3</v>
      </c>
      <c r="J1137" s="4">
        <f t="shared" ref="J1137:K1137" si="428">J1138+J1139+J1140+J1141</f>
        <v>67.3</v>
      </c>
      <c r="K1137" s="4">
        <f t="shared" si="428"/>
        <v>67.3</v>
      </c>
      <c r="L1137" s="4">
        <f t="shared" ref="L1137:M1137" si="429">L1138</f>
        <v>0</v>
      </c>
      <c r="M1137" s="4">
        <f t="shared" si="429"/>
        <v>0</v>
      </c>
      <c r="N1137" s="21">
        <f t="shared" si="408"/>
        <v>0</v>
      </c>
      <c r="O1137" s="21">
        <f t="shared" si="409"/>
        <v>0</v>
      </c>
      <c r="P1137" s="21">
        <f t="shared" si="410"/>
        <v>0</v>
      </c>
    </row>
    <row r="1138" spans="3:16" s="9" customFormat="1">
      <c r="C1138" s="98"/>
      <c r="D1138" s="101"/>
      <c r="E1138" s="129"/>
      <c r="F1138" s="110"/>
      <c r="G1138" s="110"/>
      <c r="H1138" s="85" t="s">
        <v>20</v>
      </c>
      <c r="I1138" s="31">
        <v>67.3</v>
      </c>
      <c r="J1138" s="32">
        <v>67.3</v>
      </c>
      <c r="K1138" s="32">
        <v>67.3</v>
      </c>
      <c r="L1138" s="4"/>
      <c r="M1138" s="4"/>
      <c r="N1138" s="21">
        <f t="shared" si="408"/>
        <v>0</v>
      </c>
      <c r="O1138" s="21">
        <f t="shared" si="409"/>
        <v>0</v>
      </c>
      <c r="P1138" s="21">
        <f t="shared" si="410"/>
        <v>0</v>
      </c>
    </row>
    <row r="1139" spans="3:16" s="9" customFormat="1">
      <c r="C1139" s="98"/>
      <c r="D1139" s="101"/>
      <c r="E1139" s="129"/>
      <c r="F1139" s="110"/>
      <c r="G1139" s="110"/>
      <c r="H1139" s="85" t="s">
        <v>21</v>
      </c>
      <c r="I1139" s="31">
        <v>0</v>
      </c>
      <c r="J1139" s="32">
        <v>0</v>
      </c>
      <c r="K1139" s="32">
        <v>0</v>
      </c>
      <c r="L1139" s="4"/>
      <c r="M1139" s="4"/>
      <c r="N1139" s="21"/>
      <c r="O1139" s="21"/>
      <c r="P1139" s="21"/>
    </row>
    <row r="1140" spans="3:16" s="9" customFormat="1">
      <c r="C1140" s="98"/>
      <c r="D1140" s="101"/>
      <c r="E1140" s="129"/>
      <c r="F1140" s="110"/>
      <c r="G1140" s="110"/>
      <c r="H1140" s="85" t="s">
        <v>31</v>
      </c>
      <c r="I1140" s="31">
        <v>0</v>
      </c>
      <c r="J1140" s="32">
        <v>0</v>
      </c>
      <c r="K1140" s="32">
        <v>0</v>
      </c>
      <c r="L1140" s="4"/>
      <c r="M1140" s="4"/>
      <c r="N1140" s="21"/>
      <c r="O1140" s="21"/>
      <c r="P1140" s="21"/>
    </row>
    <row r="1141" spans="3:16" s="9" customFormat="1">
      <c r="C1141" s="99"/>
      <c r="D1141" s="102"/>
      <c r="E1141" s="129"/>
      <c r="F1141" s="111"/>
      <c r="G1141" s="111"/>
      <c r="H1141" s="85" t="s">
        <v>35</v>
      </c>
      <c r="I1141" s="31">
        <v>0</v>
      </c>
      <c r="J1141" s="32">
        <v>0</v>
      </c>
      <c r="K1141" s="32">
        <v>0</v>
      </c>
      <c r="L1141" s="4"/>
      <c r="M1141" s="4"/>
      <c r="N1141" s="21"/>
      <c r="O1141" s="21"/>
      <c r="P1141" s="21"/>
    </row>
    <row r="1142" spans="3:16" s="9" customFormat="1">
      <c r="C1142" s="126" t="s">
        <v>532</v>
      </c>
      <c r="D1142" s="100" t="s">
        <v>533</v>
      </c>
      <c r="E1142" s="129" t="s">
        <v>527</v>
      </c>
      <c r="F1142" s="169">
        <v>2021</v>
      </c>
      <c r="G1142" s="169">
        <v>2023</v>
      </c>
      <c r="H1142" s="85" t="s">
        <v>19</v>
      </c>
      <c r="I1142" s="22">
        <f>I1143+I1144+I1145+I1146</f>
        <v>51</v>
      </c>
      <c r="J1142" s="4">
        <f t="shared" ref="J1142:K1142" si="430">J1143+J1144+J1145+J1146</f>
        <v>51</v>
      </c>
      <c r="K1142" s="4">
        <f t="shared" si="430"/>
        <v>51</v>
      </c>
      <c r="L1142" s="4">
        <f t="shared" ref="L1142:M1142" si="431">L1143</f>
        <v>0</v>
      </c>
      <c r="M1142" s="4">
        <f t="shared" si="431"/>
        <v>0</v>
      </c>
      <c r="N1142" s="21">
        <f t="shared" si="408"/>
        <v>0</v>
      </c>
      <c r="O1142" s="21">
        <f t="shared" si="409"/>
        <v>0</v>
      </c>
      <c r="P1142" s="21">
        <f t="shared" si="410"/>
        <v>0</v>
      </c>
    </row>
    <row r="1143" spans="3:16" s="9" customFormat="1">
      <c r="C1143" s="127"/>
      <c r="D1143" s="101"/>
      <c r="E1143" s="129"/>
      <c r="F1143" s="110"/>
      <c r="G1143" s="110"/>
      <c r="H1143" s="85" t="s">
        <v>20</v>
      </c>
      <c r="I1143" s="31">
        <v>51</v>
      </c>
      <c r="J1143" s="32">
        <v>51</v>
      </c>
      <c r="K1143" s="32">
        <v>51</v>
      </c>
      <c r="L1143" s="4"/>
      <c r="M1143" s="4"/>
      <c r="N1143" s="21">
        <f t="shared" si="408"/>
        <v>0</v>
      </c>
      <c r="O1143" s="21">
        <f t="shared" si="409"/>
        <v>0</v>
      </c>
      <c r="P1143" s="21">
        <f t="shared" si="410"/>
        <v>0</v>
      </c>
    </row>
    <row r="1144" spans="3:16" s="9" customFormat="1">
      <c r="C1144" s="127"/>
      <c r="D1144" s="101"/>
      <c r="E1144" s="129"/>
      <c r="F1144" s="110"/>
      <c r="G1144" s="110"/>
      <c r="H1144" s="85" t="s">
        <v>21</v>
      </c>
      <c r="I1144" s="31">
        <v>0</v>
      </c>
      <c r="J1144" s="32">
        <v>0</v>
      </c>
      <c r="K1144" s="32">
        <v>0</v>
      </c>
      <c r="L1144" s="4"/>
      <c r="M1144" s="4"/>
      <c r="N1144" s="21"/>
      <c r="O1144" s="21"/>
      <c r="P1144" s="21"/>
    </row>
    <row r="1145" spans="3:16" s="9" customFormat="1">
      <c r="C1145" s="127"/>
      <c r="D1145" s="101"/>
      <c r="E1145" s="129"/>
      <c r="F1145" s="110"/>
      <c r="G1145" s="110"/>
      <c r="H1145" s="85" t="s">
        <v>31</v>
      </c>
      <c r="I1145" s="31">
        <v>0</v>
      </c>
      <c r="J1145" s="32">
        <v>0</v>
      </c>
      <c r="K1145" s="32">
        <v>0</v>
      </c>
      <c r="L1145" s="4"/>
      <c r="M1145" s="4"/>
      <c r="N1145" s="21"/>
      <c r="O1145" s="21"/>
      <c r="P1145" s="21"/>
    </row>
    <row r="1146" spans="3:16" s="9" customFormat="1">
      <c r="C1146" s="128"/>
      <c r="D1146" s="102"/>
      <c r="E1146" s="129"/>
      <c r="F1146" s="111"/>
      <c r="G1146" s="111"/>
      <c r="H1146" s="85" t="s">
        <v>35</v>
      </c>
      <c r="I1146" s="31">
        <v>0</v>
      </c>
      <c r="J1146" s="32">
        <v>0</v>
      </c>
      <c r="K1146" s="32">
        <v>0</v>
      </c>
      <c r="L1146" s="4"/>
      <c r="M1146" s="4"/>
      <c r="N1146" s="21"/>
      <c r="O1146" s="21"/>
      <c r="P1146" s="21"/>
    </row>
    <row r="1147" spans="3:16" s="9" customFormat="1">
      <c r="C1147" s="126" t="s">
        <v>534</v>
      </c>
      <c r="D1147" s="100" t="s">
        <v>535</v>
      </c>
      <c r="E1147" s="129" t="s">
        <v>527</v>
      </c>
      <c r="F1147" s="169">
        <v>2021</v>
      </c>
      <c r="G1147" s="169">
        <v>2022</v>
      </c>
      <c r="H1147" s="85" t="s">
        <v>19</v>
      </c>
      <c r="I1147" s="22">
        <f>I1148+I1149+I1150+I1151</f>
        <v>98.5</v>
      </c>
      <c r="J1147" s="4">
        <f t="shared" ref="J1147:K1147" si="432">J1148+J1149+J1150+J1151</f>
        <v>98.5</v>
      </c>
      <c r="K1147" s="4">
        <f t="shared" si="432"/>
        <v>98.5</v>
      </c>
      <c r="L1147" s="4">
        <f t="shared" ref="L1147:M1147" si="433">L1148</f>
        <v>0</v>
      </c>
      <c r="M1147" s="4">
        <f t="shared" si="433"/>
        <v>0</v>
      </c>
      <c r="N1147" s="21">
        <f t="shared" ref="N1147:N1213" si="434">M1147/I1147*100</f>
        <v>0</v>
      </c>
      <c r="O1147" s="21">
        <f t="shared" ref="O1147:O1213" si="435">M1147/J1147*100</f>
        <v>0</v>
      </c>
      <c r="P1147" s="21">
        <f t="shared" ref="P1147:P1213" si="436">L1147/K1147*100</f>
        <v>0</v>
      </c>
    </row>
    <row r="1148" spans="3:16" s="9" customFormat="1">
      <c r="C1148" s="127"/>
      <c r="D1148" s="101"/>
      <c r="E1148" s="129"/>
      <c r="F1148" s="110"/>
      <c r="G1148" s="110"/>
      <c r="H1148" s="85" t="s">
        <v>20</v>
      </c>
      <c r="I1148" s="31">
        <v>98.5</v>
      </c>
      <c r="J1148" s="32">
        <v>98.5</v>
      </c>
      <c r="K1148" s="32">
        <v>98.5</v>
      </c>
      <c r="L1148" s="4"/>
      <c r="M1148" s="4"/>
      <c r="N1148" s="21">
        <f t="shared" si="434"/>
        <v>0</v>
      </c>
      <c r="O1148" s="21">
        <f t="shared" si="435"/>
        <v>0</v>
      </c>
      <c r="P1148" s="21">
        <f t="shared" si="436"/>
        <v>0</v>
      </c>
    </row>
    <row r="1149" spans="3:16" s="9" customFormat="1">
      <c r="C1149" s="127"/>
      <c r="D1149" s="101"/>
      <c r="E1149" s="129"/>
      <c r="F1149" s="110"/>
      <c r="G1149" s="110"/>
      <c r="H1149" s="85" t="s">
        <v>21</v>
      </c>
      <c r="I1149" s="31">
        <v>0</v>
      </c>
      <c r="J1149" s="32">
        <v>0</v>
      </c>
      <c r="K1149" s="32">
        <v>0</v>
      </c>
      <c r="L1149" s="4"/>
      <c r="M1149" s="4"/>
      <c r="N1149" s="21"/>
      <c r="O1149" s="21"/>
      <c r="P1149" s="21"/>
    </row>
    <row r="1150" spans="3:16" s="9" customFormat="1">
      <c r="C1150" s="127"/>
      <c r="D1150" s="101"/>
      <c r="E1150" s="129"/>
      <c r="F1150" s="110"/>
      <c r="G1150" s="110"/>
      <c r="H1150" s="85" t="s">
        <v>31</v>
      </c>
      <c r="I1150" s="31">
        <v>0</v>
      </c>
      <c r="J1150" s="32">
        <v>0</v>
      </c>
      <c r="K1150" s="32">
        <v>0</v>
      </c>
      <c r="L1150" s="4"/>
      <c r="M1150" s="4"/>
      <c r="N1150" s="21"/>
      <c r="O1150" s="21"/>
      <c r="P1150" s="21"/>
    </row>
    <row r="1151" spans="3:16" s="9" customFormat="1">
      <c r="C1151" s="128"/>
      <c r="D1151" s="102"/>
      <c r="E1151" s="129"/>
      <c r="F1151" s="111"/>
      <c r="G1151" s="111"/>
      <c r="H1151" s="85" t="s">
        <v>35</v>
      </c>
      <c r="I1151" s="31">
        <v>0</v>
      </c>
      <c r="J1151" s="32">
        <v>0</v>
      </c>
      <c r="K1151" s="32">
        <v>0</v>
      </c>
      <c r="L1151" s="4"/>
      <c r="M1151" s="4"/>
      <c r="N1151" s="21"/>
      <c r="O1151" s="21"/>
      <c r="P1151" s="21"/>
    </row>
    <row r="1152" spans="3:16" s="15" customFormat="1">
      <c r="C1152" s="97" t="s">
        <v>536</v>
      </c>
      <c r="D1152" s="100" t="s">
        <v>537</v>
      </c>
      <c r="E1152" s="116" t="s">
        <v>538</v>
      </c>
      <c r="F1152" s="169">
        <v>2021</v>
      </c>
      <c r="G1152" s="169">
        <v>2023</v>
      </c>
      <c r="H1152" s="85" t="s">
        <v>19</v>
      </c>
      <c r="I1152" s="22">
        <f>I1157+I1162+I1167+I1177+I1182+I1192+I1202</f>
        <v>44813.2</v>
      </c>
      <c r="J1152" s="22">
        <f t="shared" ref="J1152:M1152" si="437">J1157+J1162+J1167+J1177+J1182+J1192+J1202</f>
        <v>79813.2</v>
      </c>
      <c r="K1152" s="22">
        <f t="shared" si="437"/>
        <v>71928.600000000006</v>
      </c>
      <c r="L1152" s="22">
        <f t="shared" si="437"/>
        <v>14314.2</v>
      </c>
      <c r="M1152" s="22">
        <f t="shared" si="437"/>
        <v>19712.5</v>
      </c>
      <c r="N1152" s="21">
        <f t="shared" si="434"/>
        <v>43.988155275677705</v>
      </c>
      <c r="O1152" s="21">
        <f t="shared" si="435"/>
        <v>24.698295520039292</v>
      </c>
      <c r="P1152" s="21">
        <f t="shared" si="436"/>
        <v>19.900568063329469</v>
      </c>
    </row>
    <row r="1153" spans="3:16" s="15" customFormat="1">
      <c r="C1153" s="98"/>
      <c r="D1153" s="101"/>
      <c r="E1153" s="117"/>
      <c r="F1153" s="110"/>
      <c r="G1153" s="110"/>
      <c r="H1153" s="85" t="s">
        <v>20</v>
      </c>
      <c r="I1153" s="22">
        <f>I1158+I1163+I1168+I1178+I1183+I1193+I1203</f>
        <v>38713.199999999997</v>
      </c>
      <c r="J1153" s="22">
        <f t="shared" ref="J1153:M1153" si="438">J1158+J1163+J1168+J1178+J1183+J1193+J1203</f>
        <v>73713.2</v>
      </c>
      <c r="K1153" s="22">
        <f t="shared" si="438"/>
        <v>71928.600000000006</v>
      </c>
      <c r="L1153" s="22">
        <f t="shared" si="438"/>
        <v>14314.2</v>
      </c>
      <c r="M1153" s="22">
        <f t="shared" si="438"/>
        <v>14314.2</v>
      </c>
      <c r="N1153" s="21">
        <f t="shared" si="434"/>
        <v>36.974985276339858</v>
      </c>
      <c r="O1153" s="21">
        <f t="shared" si="435"/>
        <v>19.418774385049083</v>
      </c>
      <c r="P1153" s="21">
        <f t="shared" si="436"/>
        <v>19.900568063329469</v>
      </c>
    </row>
    <row r="1154" spans="3:16" s="15" customFormat="1">
      <c r="C1154" s="98"/>
      <c r="D1154" s="101"/>
      <c r="E1154" s="117"/>
      <c r="F1154" s="110"/>
      <c r="G1154" s="110"/>
      <c r="H1154" s="85" t="s">
        <v>21</v>
      </c>
      <c r="I1154" s="22">
        <f t="shared" ref="I1154:M1156" si="439">I1159+I1164+I1169+I1179+I1184+I1194</f>
        <v>0</v>
      </c>
      <c r="J1154" s="4">
        <v>20000</v>
      </c>
      <c r="K1154" s="4">
        <f t="shared" si="439"/>
        <v>0</v>
      </c>
      <c r="L1154" s="4"/>
      <c r="M1154" s="4"/>
      <c r="N1154" s="21"/>
      <c r="O1154" s="21"/>
      <c r="P1154" s="21"/>
    </row>
    <row r="1155" spans="3:16" s="15" customFormat="1">
      <c r="C1155" s="98"/>
      <c r="D1155" s="101"/>
      <c r="E1155" s="117"/>
      <c r="F1155" s="110"/>
      <c r="G1155" s="110"/>
      <c r="H1155" s="85" t="s">
        <v>31</v>
      </c>
      <c r="I1155" s="22">
        <f t="shared" si="439"/>
        <v>0</v>
      </c>
      <c r="J1155" s="4">
        <f t="shared" si="439"/>
        <v>0</v>
      </c>
      <c r="K1155" s="4">
        <f t="shared" si="439"/>
        <v>0</v>
      </c>
      <c r="L1155" s="4"/>
      <c r="M1155" s="4"/>
      <c r="N1155" s="21"/>
      <c r="O1155" s="21"/>
      <c r="P1155" s="21"/>
    </row>
    <row r="1156" spans="3:16" s="15" customFormat="1">
      <c r="C1156" s="98"/>
      <c r="D1156" s="101"/>
      <c r="E1156" s="117"/>
      <c r="F1156" s="110"/>
      <c r="G1156" s="110"/>
      <c r="H1156" s="85" t="s">
        <v>35</v>
      </c>
      <c r="I1156" s="22">
        <f t="shared" si="439"/>
        <v>6100</v>
      </c>
      <c r="J1156" s="4">
        <f t="shared" si="439"/>
        <v>6100</v>
      </c>
      <c r="K1156" s="4">
        <f t="shared" si="439"/>
        <v>0</v>
      </c>
      <c r="L1156" s="4">
        <f t="shared" si="439"/>
        <v>0</v>
      </c>
      <c r="M1156" s="4">
        <f t="shared" si="439"/>
        <v>5398.3</v>
      </c>
      <c r="N1156" s="21">
        <f t="shared" si="434"/>
        <v>88.496721311475412</v>
      </c>
      <c r="O1156" s="21">
        <f t="shared" si="435"/>
        <v>88.496721311475412</v>
      </c>
      <c r="P1156" s="21" t="e">
        <f t="shared" si="436"/>
        <v>#DIV/0!</v>
      </c>
    </row>
    <row r="1157" spans="3:16" s="7" customFormat="1">
      <c r="C1157" s="97" t="s">
        <v>539</v>
      </c>
      <c r="D1157" s="163" t="s">
        <v>540</v>
      </c>
      <c r="E1157" s="116" t="s">
        <v>538</v>
      </c>
      <c r="F1157" s="119">
        <v>2021</v>
      </c>
      <c r="G1157" s="119">
        <v>2023</v>
      </c>
      <c r="H1157" s="85" t="s">
        <v>19</v>
      </c>
      <c r="I1157" s="22">
        <f>I1158+I1159+I1160+I1161</f>
        <v>44813.2</v>
      </c>
      <c r="J1157" s="4">
        <f>J1158+J1159+J1160+J1161</f>
        <v>44813.2</v>
      </c>
      <c r="K1157" s="4">
        <f t="shared" ref="K1157:M1157" si="440">K1158+K1159+K1160+K1161</f>
        <v>36928.6</v>
      </c>
      <c r="L1157" s="4">
        <f t="shared" si="440"/>
        <v>14314.2</v>
      </c>
      <c r="M1157" s="4">
        <f t="shared" si="440"/>
        <v>19712.5</v>
      </c>
      <c r="N1157" s="21">
        <f t="shared" si="434"/>
        <v>43.988155275677705</v>
      </c>
      <c r="O1157" s="21">
        <f t="shared" si="435"/>
        <v>43.988155275677705</v>
      </c>
      <c r="P1157" s="21">
        <f t="shared" si="436"/>
        <v>38.761826876729693</v>
      </c>
    </row>
    <row r="1158" spans="3:16" s="7" customFormat="1">
      <c r="C1158" s="172"/>
      <c r="D1158" s="164"/>
      <c r="E1158" s="117"/>
      <c r="F1158" s="120"/>
      <c r="G1158" s="120"/>
      <c r="H1158" s="85" t="s">
        <v>20</v>
      </c>
      <c r="I1158" s="22">
        <v>38713.199999999997</v>
      </c>
      <c r="J1158" s="4">
        <v>38713.199999999997</v>
      </c>
      <c r="K1158" s="4">
        <v>36928.6</v>
      </c>
      <c r="L1158" s="4">
        <v>14314.2</v>
      </c>
      <c r="M1158" s="4">
        <v>14314.2</v>
      </c>
      <c r="N1158" s="21">
        <f t="shared" si="434"/>
        <v>36.974985276339858</v>
      </c>
      <c r="O1158" s="21">
        <f t="shared" si="435"/>
        <v>36.974985276339858</v>
      </c>
      <c r="P1158" s="21">
        <f t="shared" si="436"/>
        <v>38.761826876729693</v>
      </c>
    </row>
    <row r="1159" spans="3:16" s="7" customFormat="1">
      <c r="C1159" s="172"/>
      <c r="D1159" s="164"/>
      <c r="E1159" s="117"/>
      <c r="F1159" s="120"/>
      <c r="G1159" s="120"/>
      <c r="H1159" s="85" t="s">
        <v>21</v>
      </c>
      <c r="I1159" s="22">
        <v>0</v>
      </c>
      <c r="J1159" s="4"/>
      <c r="K1159" s="4"/>
      <c r="L1159" s="4"/>
      <c r="M1159" s="4"/>
      <c r="N1159" s="21"/>
      <c r="O1159" s="21"/>
      <c r="P1159" s="21"/>
    </row>
    <row r="1160" spans="3:16" s="7" customFormat="1">
      <c r="C1160" s="172"/>
      <c r="D1160" s="164"/>
      <c r="E1160" s="117"/>
      <c r="F1160" s="120"/>
      <c r="G1160" s="120"/>
      <c r="H1160" s="85" t="s">
        <v>31</v>
      </c>
      <c r="I1160" s="22">
        <v>0</v>
      </c>
      <c r="J1160" s="4">
        <v>0</v>
      </c>
      <c r="K1160" s="4">
        <v>0</v>
      </c>
      <c r="L1160" s="4"/>
      <c r="M1160" s="4"/>
      <c r="N1160" s="21"/>
      <c r="O1160" s="21"/>
      <c r="P1160" s="21"/>
    </row>
    <row r="1161" spans="3:16" s="7" customFormat="1">
      <c r="C1161" s="173"/>
      <c r="D1161" s="165"/>
      <c r="E1161" s="118"/>
      <c r="F1161" s="121"/>
      <c r="G1161" s="121"/>
      <c r="H1161" s="83" t="s">
        <v>35</v>
      </c>
      <c r="I1161" s="22">
        <v>6100</v>
      </c>
      <c r="J1161" s="4">
        <v>6100</v>
      </c>
      <c r="K1161" s="4"/>
      <c r="L1161" s="4"/>
      <c r="M1161" s="4">
        <v>5398.3</v>
      </c>
      <c r="N1161" s="21">
        <f t="shared" si="434"/>
        <v>88.496721311475412</v>
      </c>
      <c r="O1161" s="21">
        <f t="shared" si="435"/>
        <v>88.496721311475412</v>
      </c>
      <c r="P1161" s="21" t="e">
        <f t="shared" si="436"/>
        <v>#DIV/0!</v>
      </c>
    </row>
    <row r="1162" spans="3:16" s="7" customFormat="1">
      <c r="C1162" s="122" t="s">
        <v>541</v>
      </c>
      <c r="D1162" s="100" t="s">
        <v>542</v>
      </c>
      <c r="E1162" s="116" t="s">
        <v>538</v>
      </c>
      <c r="F1162" s="119">
        <v>2021</v>
      </c>
      <c r="G1162" s="119">
        <v>2021</v>
      </c>
      <c r="H1162" s="85" t="s">
        <v>19</v>
      </c>
      <c r="I1162" s="22">
        <f>I1163+I1164+I1165+I1166</f>
        <v>0</v>
      </c>
      <c r="J1162" s="4">
        <f t="shared" ref="J1162:M1162" si="441">J1163+J1164+J1165+J1166</f>
        <v>20000</v>
      </c>
      <c r="K1162" s="4">
        <f t="shared" si="441"/>
        <v>20000</v>
      </c>
      <c r="L1162" s="4">
        <f t="shared" si="441"/>
        <v>0</v>
      </c>
      <c r="M1162" s="4">
        <f t="shared" si="441"/>
        <v>0</v>
      </c>
      <c r="N1162" s="21"/>
      <c r="O1162" s="21"/>
      <c r="P1162" s="21"/>
    </row>
    <row r="1163" spans="3:16" s="7" customFormat="1">
      <c r="C1163" s="122"/>
      <c r="D1163" s="101"/>
      <c r="E1163" s="117"/>
      <c r="F1163" s="120"/>
      <c r="G1163" s="120"/>
      <c r="H1163" s="85" t="s">
        <v>20</v>
      </c>
      <c r="I1163" s="22">
        <v>0</v>
      </c>
      <c r="J1163" s="4">
        <v>20000</v>
      </c>
      <c r="K1163" s="4">
        <v>20000</v>
      </c>
      <c r="L1163" s="4"/>
      <c r="M1163" s="4"/>
      <c r="N1163" s="21"/>
      <c r="O1163" s="21"/>
      <c r="P1163" s="21"/>
    </row>
    <row r="1164" spans="3:16" s="7" customFormat="1">
      <c r="C1164" s="122"/>
      <c r="D1164" s="101"/>
      <c r="E1164" s="117"/>
      <c r="F1164" s="120"/>
      <c r="G1164" s="120"/>
      <c r="H1164" s="85" t="s">
        <v>21</v>
      </c>
      <c r="I1164" s="22">
        <v>0</v>
      </c>
      <c r="J1164" s="4"/>
      <c r="K1164" s="4"/>
      <c r="L1164" s="4"/>
      <c r="M1164" s="4"/>
      <c r="N1164" s="21"/>
      <c r="O1164" s="21"/>
      <c r="P1164" s="21"/>
    </row>
    <row r="1165" spans="3:16" s="7" customFormat="1">
      <c r="C1165" s="122"/>
      <c r="D1165" s="101"/>
      <c r="E1165" s="117"/>
      <c r="F1165" s="120"/>
      <c r="G1165" s="120"/>
      <c r="H1165" s="85" t="s">
        <v>31</v>
      </c>
      <c r="I1165" s="22">
        <v>0</v>
      </c>
      <c r="J1165" s="4">
        <v>0</v>
      </c>
      <c r="K1165" s="4">
        <v>0</v>
      </c>
      <c r="L1165" s="4"/>
      <c r="M1165" s="4"/>
      <c r="N1165" s="21"/>
      <c r="O1165" s="21"/>
      <c r="P1165" s="21"/>
    </row>
    <row r="1166" spans="3:16" s="7" customFormat="1">
      <c r="C1166" s="122"/>
      <c r="D1166" s="102"/>
      <c r="E1166" s="118"/>
      <c r="F1166" s="121"/>
      <c r="G1166" s="121"/>
      <c r="H1166" s="39" t="s">
        <v>35</v>
      </c>
      <c r="I1166" s="22">
        <v>0</v>
      </c>
      <c r="J1166" s="4">
        <v>0</v>
      </c>
      <c r="K1166" s="4">
        <v>0</v>
      </c>
      <c r="L1166" s="4"/>
      <c r="M1166" s="4"/>
      <c r="N1166" s="21"/>
      <c r="O1166" s="21"/>
      <c r="P1166" s="21"/>
    </row>
    <row r="1167" spans="3:16" s="7" customFormat="1" hidden="1">
      <c r="C1167" s="122" t="s">
        <v>543</v>
      </c>
      <c r="D1167" s="112" t="s">
        <v>544</v>
      </c>
      <c r="E1167" s="116" t="s">
        <v>538</v>
      </c>
      <c r="F1167" s="123"/>
      <c r="G1167" s="123"/>
      <c r="H1167" s="85" t="s">
        <v>19</v>
      </c>
      <c r="I1167" s="22">
        <f>I1168+I1169+I1170+I1171</f>
        <v>0</v>
      </c>
      <c r="J1167" s="4">
        <f t="shared" ref="J1167:M1167" si="442">J1168+J1169+J1170+J1171</f>
        <v>0</v>
      </c>
      <c r="K1167" s="4">
        <f t="shared" si="442"/>
        <v>0</v>
      </c>
      <c r="L1167" s="4">
        <f t="shared" si="442"/>
        <v>0</v>
      </c>
      <c r="M1167" s="4">
        <f t="shared" si="442"/>
        <v>0</v>
      </c>
      <c r="N1167" s="21"/>
      <c r="O1167" s="21"/>
      <c r="P1167" s="21"/>
    </row>
    <row r="1168" spans="3:16" s="7" customFormat="1" hidden="1">
      <c r="C1168" s="122"/>
      <c r="D1168" s="112"/>
      <c r="E1168" s="110"/>
      <c r="F1168" s="123"/>
      <c r="G1168" s="123"/>
      <c r="H1168" s="85" t="s">
        <v>20</v>
      </c>
      <c r="I1168" s="22">
        <f>I1173</f>
        <v>0</v>
      </c>
      <c r="J1168" s="4">
        <f t="shared" ref="J1168:K1168" si="443">J1173</f>
        <v>0</v>
      </c>
      <c r="K1168" s="4">
        <f t="shared" si="443"/>
        <v>0</v>
      </c>
      <c r="L1168" s="4"/>
      <c r="M1168" s="4"/>
      <c r="N1168" s="21"/>
      <c r="O1168" s="21"/>
      <c r="P1168" s="21"/>
    </row>
    <row r="1169" spans="3:16" s="7" customFormat="1" hidden="1">
      <c r="C1169" s="122"/>
      <c r="D1169" s="112"/>
      <c r="E1169" s="110"/>
      <c r="F1169" s="123"/>
      <c r="G1169" s="123"/>
      <c r="H1169" s="85" t="s">
        <v>21</v>
      </c>
      <c r="I1169" s="22">
        <v>0</v>
      </c>
      <c r="J1169" s="4">
        <v>0</v>
      </c>
      <c r="K1169" s="4">
        <v>0</v>
      </c>
      <c r="L1169" s="4"/>
      <c r="M1169" s="4"/>
      <c r="N1169" s="21"/>
      <c r="O1169" s="21"/>
      <c r="P1169" s="21"/>
    </row>
    <row r="1170" spans="3:16" s="7" customFormat="1" hidden="1">
      <c r="C1170" s="122"/>
      <c r="D1170" s="112"/>
      <c r="E1170" s="110"/>
      <c r="F1170" s="123"/>
      <c r="G1170" s="123"/>
      <c r="H1170" s="85" t="s">
        <v>31</v>
      </c>
      <c r="I1170" s="22">
        <v>0</v>
      </c>
      <c r="J1170" s="4">
        <v>0</v>
      </c>
      <c r="K1170" s="4">
        <v>0</v>
      </c>
      <c r="L1170" s="4"/>
      <c r="M1170" s="4"/>
      <c r="N1170" s="21"/>
      <c r="O1170" s="21"/>
      <c r="P1170" s="21"/>
    </row>
    <row r="1171" spans="3:16" s="7" customFormat="1" hidden="1">
      <c r="C1171" s="122"/>
      <c r="D1171" s="112"/>
      <c r="E1171" s="111"/>
      <c r="F1171" s="123"/>
      <c r="G1171" s="123"/>
      <c r="H1171" s="85" t="s">
        <v>35</v>
      </c>
      <c r="I1171" s="22">
        <v>0</v>
      </c>
      <c r="J1171" s="4">
        <v>0</v>
      </c>
      <c r="K1171" s="4">
        <v>0</v>
      </c>
      <c r="L1171" s="4"/>
      <c r="M1171" s="4"/>
      <c r="N1171" s="21"/>
      <c r="O1171" s="21"/>
      <c r="P1171" s="21"/>
    </row>
    <row r="1172" spans="3:16" s="7" customFormat="1" hidden="1">
      <c r="C1172" s="122" t="s">
        <v>545</v>
      </c>
      <c r="D1172" s="112" t="s">
        <v>546</v>
      </c>
      <c r="E1172" s="116" t="s">
        <v>538</v>
      </c>
      <c r="F1172" s="123"/>
      <c r="G1172" s="123"/>
      <c r="H1172" s="85" t="s">
        <v>19</v>
      </c>
      <c r="I1172" s="22">
        <f>I1173+I1174+I1175+I1176</f>
        <v>0</v>
      </c>
      <c r="J1172" s="4">
        <f t="shared" ref="J1172:K1172" si="444">J1173+J1174+J1175+J1176</f>
        <v>0</v>
      </c>
      <c r="K1172" s="4">
        <f t="shared" si="444"/>
        <v>0</v>
      </c>
      <c r="L1172" s="4">
        <f t="shared" ref="L1172:M1172" si="445">L1173+L1174+L1176+L1175</f>
        <v>0</v>
      </c>
      <c r="M1172" s="4">
        <f t="shared" si="445"/>
        <v>0</v>
      </c>
      <c r="N1172" s="21"/>
      <c r="O1172" s="21"/>
      <c r="P1172" s="21"/>
    </row>
    <row r="1173" spans="3:16" s="7" customFormat="1" hidden="1">
      <c r="C1173" s="122"/>
      <c r="D1173" s="112"/>
      <c r="E1173" s="110"/>
      <c r="F1173" s="123"/>
      <c r="G1173" s="123"/>
      <c r="H1173" s="85" t="s">
        <v>20</v>
      </c>
      <c r="I1173" s="22">
        <v>0</v>
      </c>
      <c r="J1173" s="4">
        <v>0</v>
      </c>
      <c r="K1173" s="4">
        <v>0</v>
      </c>
      <c r="L1173" s="4"/>
      <c r="M1173" s="4"/>
      <c r="N1173" s="21"/>
      <c r="O1173" s="21"/>
      <c r="P1173" s="21"/>
    </row>
    <row r="1174" spans="3:16" s="7" customFormat="1" hidden="1">
      <c r="C1174" s="122"/>
      <c r="D1174" s="112"/>
      <c r="E1174" s="110"/>
      <c r="F1174" s="123"/>
      <c r="G1174" s="123"/>
      <c r="H1174" s="85" t="s">
        <v>21</v>
      </c>
      <c r="I1174" s="22">
        <v>0</v>
      </c>
      <c r="J1174" s="4">
        <v>0</v>
      </c>
      <c r="K1174" s="4">
        <v>0</v>
      </c>
      <c r="L1174" s="4"/>
      <c r="M1174" s="4"/>
      <c r="N1174" s="21"/>
      <c r="O1174" s="21"/>
      <c r="P1174" s="21"/>
    </row>
    <row r="1175" spans="3:16" s="7" customFormat="1" hidden="1">
      <c r="C1175" s="122"/>
      <c r="D1175" s="112"/>
      <c r="E1175" s="110"/>
      <c r="F1175" s="123"/>
      <c r="G1175" s="123"/>
      <c r="H1175" s="85" t="s">
        <v>31</v>
      </c>
      <c r="I1175" s="22">
        <v>0</v>
      </c>
      <c r="J1175" s="4">
        <v>0</v>
      </c>
      <c r="K1175" s="4">
        <v>0</v>
      </c>
      <c r="L1175" s="4"/>
      <c r="M1175" s="4"/>
      <c r="N1175" s="21"/>
      <c r="O1175" s="21"/>
      <c r="P1175" s="21"/>
    </row>
    <row r="1176" spans="3:16" s="7" customFormat="1" hidden="1">
      <c r="C1176" s="122"/>
      <c r="D1176" s="112"/>
      <c r="E1176" s="111"/>
      <c r="F1176" s="123"/>
      <c r="G1176" s="123"/>
      <c r="H1176" s="85" t="s">
        <v>35</v>
      </c>
      <c r="I1176" s="22">
        <v>0</v>
      </c>
      <c r="J1176" s="4">
        <v>0</v>
      </c>
      <c r="K1176" s="4">
        <v>0</v>
      </c>
      <c r="L1176" s="4"/>
      <c r="M1176" s="4"/>
      <c r="N1176" s="21"/>
      <c r="O1176" s="21"/>
      <c r="P1176" s="21"/>
    </row>
    <row r="1177" spans="3:16" s="7" customFormat="1" hidden="1">
      <c r="C1177" s="122" t="s">
        <v>547</v>
      </c>
      <c r="D1177" s="112" t="s">
        <v>548</v>
      </c>
      <c r="E1177" s="116" t="s">
        <v>538</v>
      </c>
      <c r="F1177" s="123"/>
      <c r="G1177" s="123"/>
      <c r="H1177" s="85" t="s">
        <v>19</v>
      </c>
      <c r="I1177" s="22">
        <f>I1178+I1179+I1180+I1181</f>
        <v>0</v>
      </c>
      <c r="J1177" s="4">
        <f t="shared" ref="J1177:M1177" si="446">J1178+J1179+J1180+J1181</f>
        <v>0</v>
      </c>
      <c r="K1177" s="4">
        <f t="shared" si="446"/>
        <v>0</v>
      </c>
      <c r="L1177" s="4">
        <f t="shared" si="446"/>
        <v>0</v>
      </c>
      <c r="M1177" s="4">
        <f t="shared" si="446"/>
        <v>0</v>
      </c>
      <c r="N1177" s="21"/>
      <c r="O1177" s="21"/>
      <c r="P1177" s="21"/>
    </row>
    <row r="1178" spans="3:16" s="7" customFormat="1" hidden="1">
      <c r="C1178" s="122"/>
      <c r="D1178" s="112"/>
      <c r="E1178" s="110"/>
      <c r="F1178" s="123"/>
      <c r="G1178" s="123"/>
      <c r="H1178" s="85" t="s">
        <v>20</v>
      </c>
      <c r="I1178" s="22">
        <v>0</v>
      </c>
      <c r="J1178" s="4">
        <v>0</v>
      </c>
      <c r="K1178" s="4">
        <v>0</v>
      </c>
      <c r="L1178" s="4"/>
      <c r="M1178" s="4"/>
      <c r="N1178" s="21"/>
      <c r="O1178" s="21"/>
      <c r="P1178" s="21"/>
    </row>
    <row r="1179" spans="3:16" s="7" customFormat="1" hidden="1">
      <c r="C1179" s="122"/>
      <c r="D1179" s="112"/>
      <c r="E1179" s="110"/>
      <c r="F1179" s="123"/>
      <c r="G1179" s="123"/>
      <c r="H1179" s="85" t="s">
        <v>21</v>
      </c>
      <c r="I1179" s="22">
        <v>0</v>
      </c>
      <c r="J1179" s="4">
        <v>0</v>
      </c>
      <c r="K1179" s="4">
        <v>0</v>
      </c>
      <c r="L1179" s="4"/>
      <c r="M1179" s="4"/>
      <c r="N1179" s="21"/>
      <c r="O1179" s="21"/>
      <c r="P1179" s="21"/>
    </row>
    <row r="1180" spans="3:16" s="7" customFormat="1" hidden="1">
      <c r="C1180" s="122"/>
      <c r="D1180" s="112"/>
      <c r="E1180" s="110"/>
      <c r="F1180" s="123"/>
      <c r="G1180" s="123"/>
      <c r="H1180" s="85" t="s">
        <v>31</v>
      </c>
      <c r="I1180" s="22">
        <v>0</v>
      </c>
      <c r="J1180" s="4">
        <v>0</v>
      </c>
      <c r="K1180" s="4">
        <v>0</v>
      </c>
      <c r="L1180" s="4"/>
      <c r="M1180" s="4"/>
      <c r="N1180" s="21"/>
      <c r="O1180" s="21"/>
      <c r="P1180" s="21"/>
    </row>
    <row r="1181" spans="3:16" s="7" customFormat="1" hidden="1">
      <c r="C1181" s="122"/>
      <c r="D1181" s="112"/>
      <c r="E1181" s="111"/>
      <c r="F1181" s="123"/>
      <c r="G1181" s="123"/>
      <c r="H1181" s="85" t="s">
        <v>35</v>
      </c>
      <c r="I1181" s="22">
        <v>0</v>
      </c>
      <c r="J1181" s="4">
        <v>0</v>
      </c>
      <c r="K1181" s="4">
        <v>0</v>
      </c>
      <c r="L1181" s="4"/>
      <c r="M1181" s="4"/>
      <c r="N1181" s="21"/>
      <c r="O1181" s="21"/>
      <c r="P1181" s="21"/>
    </row>
    <row r="1182" spans="3:16" s="7" customFormat="1" hidden="1">
      <c r="C1182" s="122" t="s">
        <v>549</v>
      </c>
      <c r="D1182" s="112" t="s">
        <v>550</v>
      </c>
      <c r="E1182" s="116" t="s">
        <v>538</v>
      </c>
      <c r="F1182" s="123"/>
      <c r="G1182" s="123"/>
      <c r="H1182" s="85" t="s">
        <v>19</v>
      </c>
      <c r="I1182" s="22">
        <f>I1183+I1184+I1185+I1186</f>
        <v>0</v>
      </c>
      <c r="J1182" s="4">
        <f t="shared" ref="J1182:M1182" si="447">J1183+J1184+J1185+J1186</f>
        <v>0</v>
      </c>
      <c r="K1182" s="4">
        <f t="shared" si="447"/>
        <v>0</v>
      </c>
      <c r="L1182" s="4">
        <f t="shared" si="447"/>
        <v>0</v>
      </c>
      <c r="M1182" s="4">
        <f t="shared" si="447"/>
        <v>0</v>
      </c>
      <c r="N1182" s="21"/>
      <c r="O1182" s="21"/>
      <c r="P1182" s="21"/>
    </row>
    <row r="1183" spans="3:16" s="7" customFormat="1" hidden="1">
      <c r="C1183" s="122"/>
      <c r="D1183" s="112"/>
      <c r="E1183" s="110"/>
      <c r="F1183" s="123"/>
      <c r="G1183" s="123"/>
      <c r="H1183" s="85" t="s">
        <v>20</v>
      </c>
      <c r="I1183" s="22">
        <f t="shared" ref="I1183:K1186" si="448">I1188</f>
        <v>0</v>
      </c>
      <c r="J1183" s="4">
        <f t="shared" si="448"/>
        <v>0</v>
      </c>
      <c r="K1183" s="4">
        <f t="shared" si="448"/>
        <v>0</v>
      </c>
      <c r="L1183" s="4"/>
      <c r="M1183" s="4"/>
      <c r="N1183" s="21"/>
      <c r="O1183" s="21"/>
      <c r="P1183" s="21"/>
    </row>
    <row r="1184" spans="3:16" s="7" customFormat="1" hidden="1">
      <c r="C1184" s="122"/>
      <c r="D1184" s="112"/>
      <c r="E1184" s="110"/>
      <c r="F1184" s="123"/>
      <c r="G1184" s="123"/>
      <c r="H1184" s="85" t="s">
        <v>21</v>
      </c>
      <c r="I1184" s="22">
        <f t="shared" si="448"/>
        <v>0</v>
      </c>
      <c r="J1184" s="4">
        <f t="shared" si="448"/>
        <v>0</v>
      </c>
      <c r="K1184" s="4">
        <f t="shared" si="448"/>
        <v>0</v>
      </c>
      <c r="L1184" s="4"/>
      <c r="M1184" s="4"/>
      <c r="N1184" s="21"/>
      <c r="O1184" s="21"/>
      <c r="P1184" s="21"/>
    </row>
    <row r="1185" spans="3:16" s="7" customFormat="1" hidden="1">
      <c r="C1185" s="122"/>
      <c r="D1185" s="112"/>
      <c r="E1185" s="110"/>
      <c r="F1185" s="123"/>
      <c r="G1185" s="123"/>
      <c r="H1185" s="85" t="s">
        <v>31</v>
      </c>
      <c r="I1185" s="22">
        <f t="shared" si="448"/>
        <v>0</v>
      </c>
      <c r="J1185" s="4">
        <f t="shared" si="448"/>
        <v>0</v>
      </c>
      <c r="K1185" s="4">
        <f t="shared" si="448"/>
        <v>0</v>
      </c>
      <c r="L1185" s="4"/>
      <c r="M1185" s="4"/>
      <c r="N1185" s="21"/>
      <c r="O1185" s="21"/>
      <c r="P1185" s="21"/>
    </row>
    <row r="1186" spans="3:16" s="7" customFormat="1" hidden="1">
      <c r="C1186" s="122"/>
      <c r="D1186" s="112"/>
      <c r="E1186" s="111"/>
      <c r="F1186" s="123"/>
      <c r="G1186" s="123"/>
      <c r="H1186" s="85" t="s">
        <v>35</v>
      </c>
      <c r="I1186" s="22">
        <f t="shared" si="448"/>
        <v>0</v>
      </c>
      <c r="J1186" s="4">
        <f t="shared" si="448"/>
        <v>0</v>
      </c>
      <c r="K1186" s="4">
        <f t="shared" si="448"/>
        <v>0</v>
      </c>
      <c r="L1186" s="4"/>
      <c r="M1186" s="4"/>
      <c r="N1186" s="21"/>
      <c r="O1186" s="21"/>
      <c r="P1186" s="21"/>
    </row>
    <row r="1187" spans="3:16" s="7" customFormat="1" hidden="1">
      <c r="C1187" s="122" t="s">
        <v>551</v>
      </c>
      <c r="D1187" s="112" t="s">
        <v>552</v>
      </c>
      <c r="E1187" s="116" t="s">
        <v>538</v>
      </c>
      <c r="F1187" s="123"/>
      <c r="G1187" s="123"/>
      <c r="H1187" s="85" t="s">
        <v>19</v>
      </c>
      <c r="I1187" s="22">
        <f>I1188+I1189+I1190+I1191</f>
        <v>0</v>
      </c>
      <c r="J1187" s="4">
        <f t="shared" ref="J1187:M1187" si="449">J1188+J1189+J1190+J1191</f>
        <v>0</v>
      </c>
      <c r="K1187" s="4">
        <f t="shared" si="449"/>
        <v>0</v>
      </c>
      <c r="L1187" s="4">
        <f t="shared" si="449"/>
        <v>0</v>
      </c>
      <c r="M1187" s="4">
        <f t="shared" si="449"/>
        <v>0</v>
      </c>
      <c r="N1187" s="21"/>
      <c r="O1187" s="21"/>
      <c r="P1187" s="21"/>
    </row>
    <row r="1188" spans="3:16" s="7" customFormat="1" hidden="1">
      <c r="C1188" s="122"/>
      <c r="D1188" s="112"/>
      <c r="E1188" s="110"/>
      <c r="F1188" s="123"/>
      <c r="G1188" s="123"/>
      <c r="H1188" s="85" t="s">
        <v>20</v>
      </c>
      <c r="I1188" s="22">
        <v>0</v>
      </c>
      <c r="J1188" s="4">
        <v>0</v>
      </c>
      <c r="K1188" s="4">
        <v>0</v>
      </c>
      <c r="L1188" s="4"/>
      <c r="M1188" s="4"/>
      <c r="N1188" s="21"/>
      <c r="O1188" s="21"/>
      <c r="P1188" s="21"/>
    </row>
    <row r="1189" spans="3:16" s="7" customFormat="1" hidden="1">
      <c r="C1189" s="122"/>
      <c r="D1189" s="112"/>
      <c r="E1189" s="110"/>
      <c r="F1189" s="123"/>
      <c r="G1189" s="123"/>
      <c r="H1189" s="85" t="s">
        <v>21</v>
      </c>
      <c r="I1189" s="22">
        <v>0</v>
      </c>
      <c r="J1189" s="4">
        <v>0</v>
      </c>
      <c r="K1189" s="4">
        <v>0</v>
      </c>
      <c r="L1189" s="4"/>
      <c r="M1189" s="4"/>
      <c r="N1189" s="21"/>
      <c r="O1189" s="21"/>
      <c r="P1189" s="21"/>
    </row>
    <row r="1190" spans="3:16" s="7" customFormat="1" hidden="1">
      <c r="C1190" s="122"/>
      <c r="D1190" s="112"/>
      <c r="E1190" s="110"/>
      <c r="F1190" s="123"/>
      <c r="G1190" s="123"/>
      <c r="H1190" s="85" t="s">
        <v>31</v>
      </c>
      <c r="I1190" s="22">
        <v>0</v>
      </c>
      <c r="J1190" s="4">
        <v>0</v>
      </c>
      <c r="K1190" s="4">
        <v>0</v>
      </c>
      <c r="L1190" s="4"/>
      <c r="M1190" s="4"/>
      <c r="N1190" s="21"/>
      <c r="O1190" s="21"/>
      <c r="P1190" s="21"/>
    </row>
    <row r="1191" spans="3:16" s="7" customFormat="1" hidden="1">
      <c r="C1191" s="122"/>
      <c r="D1191" s="112"/>
      <c r="E1191" s="111"/>
      <c r="F1191" s="123"/>
      <c r="G1191" s="123"/>
      <c r="H1191" s="85" t="s">
        <v>35</v>
      </c>
      <c r="I1191" s="22">
        <v>0</v>
      </c>
      <c r="J1191" s="4">
        <v>0</v>
      </c>
      <c r="K1191" s="4">
        <v>0</v>
      </c>
      <c r="L1191" s="4"/>
      <c r="M1191" s="4"/>
      <c r="N1191" s="21"/>
      <c r="O1191" s="21"/>
      <c r="P1191" s="21"/>
    </row>
    <row r="1192" spans="3:16" s="7" customFormat="1" hidden="1">
      <c r="C1192" s="97" t="s">
        <v>553</v>
      </c>
      <c r="D1192" s="100" t="s">
        <v>554</v>
      </c>
      <c r="E1192" s="116" t="s">
        <v>538</v>
      </c>
      <c r="F1192" s="119"/>
      <c r="G1192" s="119"/>
      <c r="H1192" s="85" t="s">
        <v>19</v>
      </c>
      <c r="I1192" s="22">
        <f>I1193+I1194+I1195+I1196</f>
        <v>0</v>
      </c>
      <c r="J1192" s="4">
        <f t="shared" ref="J1192:M1192" si="450">J1193+J1194+J1195+J1196</f>
        <v>0</v>
      </c>
      <c r="K1192" s="4">
        <f t="shared" si="450"/>
        <v>0</v>
      </c>
      <c r="L1192" s="4">
        <f t="shared" si="450"/>
        <v>0</v>
      </c>
      <c r="M1192" s="4">
        <f t="shared" si="450"/>
        <v>0</v>
      </c>
      <c r="N1192" s="21"/>
      <c r="O1192" s="21"/>
      <c r="P1192" s="21"/>
    </row>
    <row r="1193" spans="3:16" s="7" customFormat="1" hidden="1">
      <c r="C1193" s="98"/>
      <c r="D1193" s="101"/>
      <c r="E1193" s="117"/>
      <c r="F1193" s="120"/>
      <c r="G1193" s="120"/>
      <c r="H1193" s="85" t="s">
        <v>20</v>
      </c>
      <c r="I1193" s="22">
        <f t="shared" ref="I1193:K1196" si="451">I1198</f>
        <v>0</v>
      </c>
      <c r="J1193" s="4">
        <f t="shared" si="451"/>
        <v>0</v>
      </c>
      <c r="K1193" s="4">
        <f t="shared" si="451"/>
        <v>0</v>
      </c>
      <c r="L1193" s="4"/>
      <c r="M1193" s="4"/>
      <c r="N1193" s="21"/>
      <c r="O1193" s="21"/>
      <c r="P1193" s="21"/>
    </row>
    <row r="1194" spans="3:16" s="7" customFormat="1" hidden="1">
      <c r="C1194" s="98"/>
      <c r="D1194" s="101"/>
      <c r="E1194" s="117"/>
      <c r="F1194" s="120"/>
      <c r="G1194" s="120"/>
      <c r="H1194" s="85" t="s">
        <v>21</v>
      </c>
      <c r="I1194" s="22">
        <f t="shared" si="451"/>
        <v>0</v>
      </c>
      <c r="J1194" s="4">
        <f t="shared" si="451"/>
        <v>0</v>
      </c>
      <c r="K1194" s="4">
        <f t="shared" si="451"/>
        <v>0</v>
      </c>
      <c r="L1194" s="4"/>
      <c r="M1194" s="4"/>
      <c r="N1194" s="21"/>
      <c r="O1194" s="21"/>
      <c r="P1194" s="21"/>
    </row>
    <row r="1195" spans="3:16" s="7" customFormat="1" hidden="1">
      <c r="C1195" s="98"/>
      <c r="D1195" s="101"/>
      <c r="E1195" s="117"/>
      <c r="F1195" s="120"/>
      <c r="G1195" s="120"/>
      <c r="H1195" s="85" t="s">
        <v>31</v>
      </c>
      <c r="I1195" s="22">
        <f t="shared" si="451"/>
        <v>0</v>
      </c>
      <c r="J1195" s="4">
        <f t="shared" si="451"/>
        <v>0</v>
      </c>
      <c r="K1195" s="4">
        <f t="shared" si="451"/>
        <v>0</v>
      </c>
      <c r="L1195" s="4"/>
      <c r="M1195" s="4"/>
      <c r="N1195" s="21"/>
      <c r="O1195" s="21"/>
      <c r="P1195" s="21"/>
    </row>
    <row r="1196" spans="3:16" s="7" customFormat="1" hidden="1">
      <c r="C1196" s="99"/>
      <c r="D1196" s="102"/>
      <c r="E1196" s="118"/>
      <c r="F1196" s="121"/>
      <c r="G1196" s="121"/>
      <c r="H1196" s="85" t="s">
        <v>35</v>
      </c>
      <c r="I1196" s="22">
        <f t="shared" si="451"/>
        <v>0</v>
      </c>
      <c r="J1196" s="4">
        <f t="shared" si="451"/>
        <v>0</v>
      </c>
      <c r="K1196" s="4">
        <f t="shared" si="451"/>
        <v>0</v>
      </c>
      <c r="L1196" s="4"/>
      <c r="M1196" s="4"/>
      <c r="N1196" s="21"/>
      <c r="O1196" s="21"/>
      <c r="P1196" s="21"/>
    </row>
    <row r="1197" spans="3:16" s="7" customFormat="1" hidden="1">
      <c r="C1197" s="122" t="s">
        <v>555</v>
      </c>
      <c r="D1197" s="112" t="s">
        <v>556</v>
      </c>
      <c r="E1197" s="129" t="s">
        <v>349</v>
      </c>
      <c r="F1197" s="171"/>
      <c r="G1197" s="171"/>
      <c r="H1197" s="85" t="s">
        <v>19</v>
      </c>
      <c r="I1197" s="22">
        <f>I1198+I1199+I1200+I1201</f>
        <v>0</v>
      </c>
      <c r="J1197" s="4">
        <f t="shared" ref="J1197:M1197" si="452">J1198+J1199+J1200+J1201</f>
        <v>0</v>
      </c>
      <c r="K1197" s="4">
        <f t="shared" si="452"/>
        <v>0</v>
      </c>
      <c r="L1197" s="4">
        <f t="shared" si="452"/>
        <v>0</v>
      </c>
      <c r="M1197" s="4">
        <f t="shared" si="452"/>
        <v>0</v>
      </c>
      <c r="N1197" s="21"/>
      <c r="O1197" s="21"/>
      <c r="P1197" s="21"/>
    </row>
    <row r="1198" spans="3:16" s="7" customFormat="1" hidden="1">
      <c r="C1198" s="122"/>
      <c r="D1198" s="112"/>
      <c r="E1198" s="129"/>
      <c r="F1198" s="171"/>
      <c r="G1198" s="171"/>
      <c r="H1198" s="85" t="s">
        <v>20</v>
      </c>
      <c r="I1198" s="22">
        <v>0</v>
      </c>
      <c r="J1198" s="4">
        <v>0</v>
      </c>
      <c r="K1198" s="4">
        <v>0</v>
      </c>
      <c r="L1198" s="4"/>
      <c r="M1198" s="4"/>
      <c r="N1198" s="21"/>
      <c r="O1198" s="21"/>
      <c r="P1198" s="21"/>
    </row>
    <row r="1199" spans="3:16" s="7" customFormat="1" hidden="1">
      <c r="C1199" s="122"/>
      <c r="D1199" s="112"/>
      <c r="E1199" s="129"/>
      <c r="F1199" s="171"/>
      <c r="G1199" s="171"/>
      <c r="H1199" s="85" t="s">
        <v>21</v>
      </c>
      <c r="I1199" s="22">
        <v>0</v>
      </c>
      <c r="J1199" s="4">
        <v>0</v>
      </c>
      <c r="K1199" s="4">
        <v>0</v>
      </c>
      <c r="L1199" s="4"/>
      <c r="M1199" s="4"/>
      <c r="N1199" s="21"/>
      <c r="O1199" s="21"/>
      <c r="P1199" s="21"/>
    </row>
    <row r="1200" spans="3:16" s="7" customFormat="1" hidden="1">
      <c r="C1200" s="122"/>
      <c r="D1200" s="112"/>
      <c r="E1200" s="129"/>
      <c r="F1200" s="171"/>
      <c r="G1200" s="171"/>
      <c r="H1200" s="85" t="s">
        <v>31</v>
      </c>
      <c r="I1200" s="22">
        <v>0</v>
      </c>
      <c r="J1200" s="4">
        <v>0</v>
      </c>
      <c r="K1200" s="4">
        <v>0</v>
      </c>
      <c r="L1200" s="4"/>
      <c r="M1200" s="4"/>
      <c r="N1200" s="21"/>
      <c r="O1200" s="21"/>
      <c r="P1200" s="21"/>
    </row>
    <row r="1201" spans="3:16" s="7" customFormat="1" hidden="1">
      <c r="C1201" s="122"/>
      <c r="D1201" s="112"/>
      <c r="E1201" s="129"/>
      <c r="F1201" s="171"/>
      <c r="G1201" s="171"/>
      <c r="H1201" s="85" t="s">
        <v>35</v>
      </c>
      <c r="I1201" s="22">
        <v>0</v>
      </c>
      <c r="J1201" s="4">
        <v>0</v>
      </c>
      <c r="K1201" s="4">
        <v>0</v>
      </c>
      <c r="L1201" s="4"/>
      <c r="M1201" s="4"/>
      <c r="N1201" s="21"/>
      <c r="O1201" s="21"/>
      <c r="P1201" s="21"/>
    </row>
    <row r="1202" spans="3:16" s="7" customFormat="1" ht="24.75" customHeight="1">
      <c r="C1202" s="97"/>
      <c r="D1202" s="100" t="s">
        <v>997</v>
      </c>
      <c r="E1202" s="193" t="s">
        <v>996</v>
      </c>
      <c r="F1202" s="89"/>
      <c r="G1202" s="89"/>
      <c r="H1202" s="85" t="s">
        <v>19</v>
      </c>
      <c r="I1202" s="22">
        <f>I1203+I1204+I1205+I1206</f>
        <v>0</v>
      </c>
      <c r="J1202" s="4">
        <f t="shared" ref="J1202:M1202" si="453">J1203+J1204+J1205+J1206</f>
        <v>15000</v>
      </c>
      <c r="K1202" s="4">
        <f t="shared" si="453"/>
        <v>15000</v>
      </c>
      <c r="L1202" s="4">
        <f t="shared" si="453"/>
        <v>0</v>
      </c>
      <c r="M1202" s="4">
        <f t="shared" si="453"/>
        <v>0</v>
      </c>
      <c r="N1202" s="21"/>
      <c r="O1202" s="21"/>
      <c r="P1202" s="21"/>
    </row>
    <row r="1203" spans="3:16" s="7" customFormat="1" ht="25.5" customHeight="1">
      <c r="C1203" s="98"/>
      <c r="D1203" s="101"/>
      <c r="E1203" s="194"/>
      <c r="F1203" s="89"/>
      <c r="G1203" s="89"/>
      <c r="H1203" s="85" t="s">
        <v>20</v>
      </c>
      <c r="I1203" s="22">
        <v>0</v>
      </c>
      <c r="J1203" s="4">
        <v>15000</v>
      </c>
      <c r="K1203" s="4">
        <v>15000</v>
      </c>
      <c r="L1203" s="4"/>
      <c r="M1203" s="4"/>
      <c r="N1203" s="21"/>
      <c r="O1203" s="21"/>
      <c r="P1203" s="21"/>
    </row>
    <row r="1204" spans="3:16" s="7" customFormat="1" ht="36" customHeight="1">
      <c r="C1204" s="98"/>
      <c r="D1204" s="101"/>
      <c r="E1204" s="194"/>
      <c r="F1204" s="89"/>
      <c r="G1204" s="89"/>
      <c r="H1204" s="85" t="s">
        <v>21</v>
      </c>
      <c r="I1204" s="22">
        <v>0</v>
      </c>
      <c r="J1204" s="4">
        <v>0</v>
      </c>
      <c r="K1204" s="4">
        <v>0</v>
      </c>
      <c r="L1204" s="4"/>
      <c r="M1204" s="4"/>
      <c r="N1204" s="21"/>
      <c r="O1204" s="21"/>
      <c r="P1204" s="21"/>
    </row>
    <row r="1205" spans="3:16" s="7" customFormat="1" ht="36" customHeight="1">
      <c r="C1205" s="98"/>
      <c r="D1205" s="101"/>
      <c r="E1205" s="194"/>
      <c r="F1205" s="89"/>
      <c r="G1205" s="89"/>
      <c r="H1205" s="85" t="s">
        <v>31</v>
      </c>
      <c r="I1205" s="22">
        <v>0</v>
      </c>
      <c r="J1205" s="4">
        <v>0</v>
      </c>
      <c r="K1205" s="4">
        <v>0</v>
      </c>
      <c r="L1205" s="4"/>
      <c r="M1205" s="4"/>
      <c r="N1205" s="21"/>
      <c r="O1205" s="21"/>
      <c r="P1205" s="21"/>
    </row>
    <row r="1206" spans="3:16" s="7" customFormat="1" ht="49.5" customHeight="1">
      <c r="C1206" s="99"/>
      <c r="D1206" s="102"/>
      <c r="E1206" s="195"/>
      <c r="F1206" s="89"/>
      <c r="G1206" s="89"/>
      <c r="H1206" s="85" t="s">
        <v>35</v>
      </c>
      <c r="I1206" s="22">
        <v>0</v>
      </c>
      <c r="J1206" s="4">
        <v>0</v>
      </c>
      <c r="K1206" s="4">
        <v>0</v>
      </c>
      <c r="L1206" s="4"/>
      <c r="M1206" s="4"/>
      <c r="N1206" s="21"/>
      <c r="O1206" s="21"/>
      <c r="P1206" s="21"/>
    </row>
    <row r="1207" spans="3:16" s="15" customFormat="1">
      <c r="C1207" s="122">
        <v>8</v>
      </c>
      <c r="D1207" s="112" t="s">
        <v>557</v>
      </c>
      <c r="E1207" s="129" t="s">
        <v>558</v>
      </c>
      <c r="F1207" s="171">
        <v>2021</v>
      </c>
      <c r="G1207" s="171">
        <v>2023</v>
      </c>
      <c r="H1207" s="85" t="s">
        <v>19</v>
      </c>
      <c r="I1207" s="22">
        <f>I1208+I1209+I1210+I1211</f>
        <v>103376</v>
      </c>
      <c r="J1207" s="4">
        <f t="shared" ref="J1207:M1207" si="454">J1208+J1209+J1210+J1211</f>
        <v>103376</v>
      </c>
      <c r="K1207" s="4">
        <f t="shared" si="454"/>
        <v>103117.9</v>
      </c>
      <c r="L1207" s="4">
        <f t="shared" si="454"/>
        <v>49193.4</v>
      </c>
      <c r="M1207" s="4">
        <f t="shared" si="454"/>
        <v>56893.5</v>
      </c>
      <c r="N1207" s="21">
        <f t="shared" si="434"/>
        <v>55.035501470360629</v>
      </c>
      <c r="O1207" s="21">
        <f t="shared" si="435"/>
        <v>55.035501470360629</v>
      </c>
      <c r="P1207" s="21">
        <f t="shared" si="436"/>
        <v>47.705975393214956</v>
      </c>
    </row>
    <row r="1208" spans="3:16" s="15" customFormat="1">
      <c r="C1208" s="122"/>
      <c r="D1208" s="112"/>
      <c r="E1208" s="129"/>
      <c r="F1208" s="171"/>
      <c r="G1208" s="171"/>
      <c r="H1208" s="85" t="s">
        <v>20</v>
      </c>
      <c r="I1208" s="22">
        <f t="shared" ref="I1208:M1211" si="455">I1213</f>
        <v>93408.3</v>
      </c>
      <c r="J1208" s="4">
        <f>J1213</f>
        <v>93408.3</v>
      </c>
      <c r="K1208" s="4">
        <f t="shared" si="455"/>
        <v>93150.2</v>
      </c>
      <c r="L1208" s="4">
        <f t="shared" si="455"/>
        <v>49193.4</v>
      </c>
      <c r="M1208" s="4">
        <f t="shared" si="455"/>
        <v>49193.4</v>
      </c>
      <c r="N1208" s="21">
        <f t="shared" si="434"/>
        <v>52.664913075176401</v>
      </c>
      <c r="O1208" s="21">
        <f t="shared" si="435"/>
        <v>52.664913075176401</v>
      </c>
      <c r="P1208" s="21">
        <f t="shared" si="436"/>
        <v>52.810836691708666</v>
      </c>
    </row>
    <row r="1209" spans="3:16" s="15" customFormat="1">
      <c r="C1209" s="122"/>
      <c r="D1209" s="112"/>
      <c r="E1209" s="129"/>
      <c r="F1209" s="171"/>
      <c r="G1209" s="171"/>
      <c r="H1209" s="85" t="s">
        <v>21</v>
      </c>
      <c r="I1209" s="22">
        <f t="shared" si="455"/>
        <v>0</v>
      </c>
      <c r="J1209" s="4">
        <f t="shared" si="455"/>
        <v>0</v>
      </c>
      <c r="K1209" s="4">
        <f t="shared" si="455"/>
        <v>0</v>
      </c>
      <c r="L1209" s="4">
        <f t="shared" si="455"/>
        <v>0</v>
      </c>
      <c r="M1209" s="4">
        <f t="shared" si="455"/>
        <v>0</v>
      </c>
      <c r="N1209" s="21"/>
      <c r="O1209" s="21"/>
      <c r="P1209" s="21"/>
    </row>
    <row r="1210" spans="3:16" s="15" customFormat="1">
      <c r="C1210" s="122"/>
      <c r="D1210" s="112"/>
      <c r="E1210" s="129"/>
      <c r="F1210" s="171"/>
      <c r="G1210" s="171"/>
      <c r="H1210" s="85" t="s">
        <v>31</v>
      </c>
      <c r="I1210" s="22">
        <f t="shared" si="455"/>
        <v>9967.7000000000007</v>
      </c>
      <c r="J1210" s="4">
        <f t="shared" si="455"/>
        <v>9967.7000000000007</v>
      </c>
      <c r="K1210" s="4">
        <f t="shared" si="455"/>
        <v>9967.7000000000007</v>
      </c>
      <c r="L1210" s="4">
        <f t="shared" si="455"/>
        <v>0</v>
      </c>
      <c r="M1210" s="4">
        <f t="shared" si="455"/>
        <v>7700.1</v>
      </c>
      <c r="N1210" s="21">
        <f t="shared" si="434"/>
        <v>77.250519176941523</v>
      </c>
      <c r="O1210" s="21">
        <f t="shared" si="435"/>
        <v>77.250519176941523</v>
      </c>
      <c r="P1210" s="21">
        <f t="shared" si="436"/>
        <v>0</v>
      </c>
    </row>
    <row r="1211" spans="3:16" s="15" customFormat="1">
      <c r="C1211" s="122"/>
      <c r="D1211" s="112"/>
      <c r="E1211" s="129"/>
      <c r="F1211" s="171"/>
      <c r="G1211" s="171"/>
      <c r="H1211" s="85" t="s">
        <v>35</v>
      </c>
      <c r="I1211" s="22">
        <f t="shared" si="455"/>
        <v>0</v>
      </c>
      <c r="J1211" s="4">
        <f t="shared" si="455"/>
        <v>0</v>
      </c>
      <c r="K1211" s="4">
        <f t="shared" si="455"/>
        <v>0</v>
      </c>
      <c r="L1211" s="4"/>
      <c r="M1211" s="4"/>
      <c r="N1211" s="21"/>
      <c r="O1211" s="21"/>
      <c r="P1211" s="21"/>
    </row>
    <row r="1212" spans="3:16" s="7" customFormat="1">
      <c r="C1212" s="122" t="s">
        <v>559</v>
      </c>
      <c r="D1212" s="112" t="s">
        <v>560</v>
      </c>
      <c r="E1212" s="129" t="s">
        <v>558</v>
      </c>
      <c r="F1212" s="171">
        <v>2021</v>
      </c>
      <c r="G1212" s="171">
        <v>2023</v>
      </c>
      <c r="H1212" s="85" t="s">
        <v>19</v>
      </c>
      <c r="I1212" s="22">
        <f>I1213+I1214+I1215+I1216</f>
        <v>103376</v>
      </c>
      <c r="J1212" s="4">
        <f t="shared" ref="J1212:M1212" si="456">J1213+J1214+J1215+J1216</f>
        <v>103376</v>
      </c>
      <c r="K1212" s="4">
        <f t="shared" si="456"/>
        <v>103117.9</v>
      </c>
      <c r="L1212" s="4">
        <f t="shared" si="456"/>
        <v>49193.4</v>
      </c>
      <c r="M1212" s="4">
        <f t="shared" si="456"/>
        <v>56893.5</v>
      </c>
      <c r="N1212" s="21">
        <f t="shared" si="434"/>
        <v>55.035501470360629</v>
      </c>
      <c r="O1212" s="21">
        <f t="shared" si="435"/>
        <v>55.035501470360629</v>
      </c>
      <c r="P1212" s="21">
        <f t="shared" si="436"/>
        <v>47.705975393214956</v>
      </c>
    </row>
    <row r="1213" spans="3:16" s="7" customFormat="1">
      <c r="C1213" s="122"/>
      <c r="D1213" s="112"/>
      <c r="E1213" s="129"/>
      <c r="F1213" s="171"/>
      <c r="G1213" s="171"/>
      <c r="H1213" s="85" t="s">
        <v>20</v>
      </c>
      <c r="I1213" s="22">
        <v>93408.3</v>
      </c>
      <c r="J1213" s="4">
        <v>93408.3</v>
      </c>
      <c r="K1213" s="4">
        <v>93150.2</v>
      </c>
      <c r="L1213" s="4">
        <v>49193.4</v>
      </c>
      <c r="M1213" s="4">
        <v>49193.4</v>
      </c>
      <c r="N1213" s="21">
        <f t="shared" si="434"/>
        <v>52.664913075176401</v>
      </c>
      <c r="O1213" s="21">
        <f t="shared" si="435"/>
        <v>52.664913075176401</v>
      </c>
      <c r="P1213" s="21">
        <f t="shared" si="436"/>
        <v>52.810836691708666</v>
      </c>
    </row>
    <row r="1214" spans="3:16" s="7" customFormat="1">
      <c r="C1214" s="122"/>
      <c r="D1214" s="112"/>
      <c r="E1214" s="129"/>
      <c r="F1214" s="171"/>
      <c r="G1214" s="171"/>
      <c r="H1214" s="85" t="s">
        <v>21</v>
      </c>
      <c r="I1214" s="22">
        <v>0</v>
      </c>
      <c r="J1214" s="4">
        <v>0</v>
      </c>
      <c r="K1214" s="4">
        <v>0</v>
      </c>
      <c r="L1214" s="4"/>
      <c r="M1214" s="4"/>
      <c r="N1214" s="21"/>
      <c r="O1214" s="21"/>
      <c r="P1214" s="21"/>
    </row>
    <row r="1215" spans="3:16" s="7" customFormat="1">
      <c r="C1215" s="122"/>
      <c r="D1215" s="112"/>
      <c r="E1215" s="129"/>
      <c r="F1215" s="171"/>
      <c r="G1215" s="171"/>
      <c r="H1215" s="85" t="s">
        <v>31</v>
      </c>
      <c r="I1215" s="22">
        <v>9967.7000000000007</v>
      </c>
      <c r="J1215" s="4">
        <v>9967.7000000000007</v>
      </c>
      <c r="K1215" s="4">
        <v>9967.7000000000007</v>
      </c>
      <c r="L1215" s="4"/>
      <c r="M1215" s="4">
        <v>7700.1</v>
      </c>
      <c r="N1215" s="21">
        <f t="shared" ref="N1215:N1273" si="457">M1215/I1215*100</f>
        <v>77.250519176941523</v>
      </c>
      <c r="O1215" s="21">
        <f t="shared" ref="O1215:O1273" si="458">M1215/J1215*100</f>
        <v>77.250519176941523</v>
      </c>
      <c r="P1215" s="21">
        <f t="shared" ref="P1215:P1273" si="459">L1215/K1215*100</f>
        <v>0</v>
      </c>
    </row>
    <row r="1216" spans="3:16" s="7" customFormat="1">
      <c r="C1216" s="122"/>
      <c r="D1216" s="112"/>
      <c r="E1216" s="129"/>
      <c r="F1216" s="171"/>
      <c r="G1216" s="171"/>
      <c r="H1216" s="85" t="s">
        <v>35</v>
      </c>
      <c r="I1216" s="22">
        <v>0</v>
      </c>
      <c r="J1216" s="4">
        <v>0</v>
      </c>
      <c r="K1216" s="4">
        <v>0</v>
      </c>
      <c r="L1216" s="4"/>
      <c r="M1216" s="4"/>
      <c r="N1216" s="21"/>
      <c r="O1216" s="21"/>
      <c r="P1216" s="21"/>
    </row>
    <row r="1217" spans="3:16" s="15" customFormat="1">
      <c r="C1217" s="97" t="s">
        <v>561</v>
      </c>
      <c r="D1217" s="112" t="s">
        <v>562</v>
      </c>
      <c r="E1217" s="129" t="s">
        <v>349</v>
      </c>
      <c r="F1217" s="171">
        <v>2021</v>
      </c>
      <c r="G1217" s="171">
        <v>2023</v>
      </c>
      <c r="H1217" s="85" t="s">
        <v>19</v>
      </c>
      <c r="I1217" s="22">
        <f>I1218+I1219+I1220+I1221</f>
        <v>6450</v>
      </c>
      <c r="J1217" s="4">
        <f t="shared" ref="J1217:M1217" si="460">J1218+J1219+J1220+J1221</f>
        <v>6450</v>
      </c>
      <c r="K1217" s="4">
        <f t="shared" si="460"/>
        <v>6360</v>
      </c>
      <c r="L1217" s="4">
        <f t="shared" si="460"/>
        <v>2085.1</v>
      </c>
      <c r="M1217" s="4">
        <f t="shared" si="460"/>
        <v>2085.1</v>
      </c>
      <c r="N1217" s="21">
        <f t="shared" si="457"/>
        <v>32.327131782945735</v>
      </c>
      <c r="O1217" s="21">
        <f t="shared" si="458"/>
        <v>32.327131782945735</v>
      </c>
      <c r="P1217" s="21">
        <f t="shared" si="459"/>
        <v>32.784591194968556</v>
      </c>
    </row>
    <row r="1218" spans="3:16" s="15" customFormat="1">
      <c r="C1218" s="98"/>
      <c r="D1218" s="112"/>
      <c r="E1218" s="129"/>
      <c r="F1218" s="171"/>
      <c r="G1218" s="171"/>
      <c r="H1218" s="85" t="s">
        <v>20</v>
      </c>
      <c r="I1218" s="40">
        <f t="shared" ref="I1218:M1221" si="461">I1223+I1228+I1263</f>
        <v>6450</v>
      </c>
      <c r="J1218" s="41">
        <f t="shared" si="461"/>
        <v>6450</v>
      </c>
      <c r="K1218" s="41">
        <f t="shared" si="461"/>
        <v>6360</v>
      </c>
      <c r="L1218" s="41">
        <f t="shared" si="461"/>
        <v>2085.1</v>
      </c>
      <c r="M1218" s="41">
        <f t="shared" si="461"/>
        <v>2085.1</v>
      </c>
      <c r="N1218" s="21">
        <f t="shared" si="457"/>
        <v>32.327131782945735</v>
      </c>
      <c r="O1218" s="21">
        <f t="shared" si="458"/>
        <v>32.327131782945735</v>
      </c>
      <c r="P1218" s="21">
        <f t="shared" si="459"/>
        <v>32.784591194968556</v>
      </c>
    </row>
    <row r="1219" spans="3:16" s="15" customFormat="1">
      <c r="C1219" s="98"/>
      <c r="D1219" s="112"/>
      <c r="E1219" s="129"/>
      <c r="F1219" s="171"/>
      <c r="G1219" s="171"/>
      <c r="H1219" s="85" t="s">
        <v>21</v>
      </c>
      <c r="I1219" s="40">
        <f t="shared" si="461"/>
        <v>0</v>
      </c>
      <c r="J1219" s="41">
        <f t="shared" si="461"/>
        <v>0</v>
      </c>
      <c r="K1219" s="41">
        <f t="shared" si="461"/>
        <v>0</v>
      </c>
      <c r="L1219" s="41">
        <f t="shared" si="461"/>
        <v>0</v>
      </c>
      <c r="M1219" s="41">
        <f t="shared" si="461"/>
        <v>0</v>
      </c>
      <c r="N1219" s="21"/>
      <c r="O1219" s="21"/>
      <c r="P1219" s="21"/>
    </row>
    <row r="1220" spans="3:16" s="15" customFormat="1">
      <c r="C1220" s="98"/>
      <c r="D1220" s="112"/>
      <c r="E1220" s="129"/>
      <c r="F1220" s="171"/>
      <c r="G1220" s="171"/>
      <c r="H1220" s="85" t="s">
        <v>31</v>
      </c>
      <c r="I1220" s="40">
        <f t="shared" si="461"/>
        <v>0</v>
      </c>
      <c r="J1220" s="41">
        <f t="shared" si="461"/>
        <v>0</v>
      </c>
      <c r="K1220" s="41">
        <f t="shared" si="461"/>
        <v>0</v>
      </c>
      <c r="L1220" s="41">
        <f t="shared" si="461"/>
        <v>0</v>
      </c>
      <c r="M1220" s="41">
        <f t="shared" si="461"/>
        <v>0</v>
      </c>
      <c r="N1220" s="21"/>
      <c r="O1220" s="21"/>
      <c r="P1220" s="21"/>
    </row>
    <row r="1221" spans="3:16" s="15" customFormat="1">
      <c r="C1221" s="99"/>
      <c r="D1221" s="112"/>
      <c r="E1221" s="129"/>
      <c r="F1221" s="171"/>
      <c r="G1221" s="171"/>
      <c r="H1221" s="85" t="s">
        <v>35</v>
      </c>
      <c r="I1221" s="40">
        <f t="shared" si="461"/>
        <v>0</v>
      </c>
      <c r="J1221" s="41">
        <f t="shared" si="461"/>
        <v>0</v>
      </c>
      <c r="K1221" s="41">
        <f t="shared" si="461"/>
        <v>0</v>
      </c>
      <c r="L1221" s="41">
        <f t="shared" si="461"/>
        <v>0</v>
      </c>
      <c r="M1221" s="41">
        <f t="shared" si="461"/>
        <v>0</v>
      </c>
      <c r="N1221" s="21"/>
      <c r="O1221" s="21"/>
      <c r="P1221" s="21"/>
    </row>
    <row r="1222" spans="3:16" s="7" customFormat="1" hidden="1">
      <c r="C1222" s="97" t="s">
        <v>563</v>
      </c>
      <c r="D1222" s="112" t="s">
        <v>564</v>
      </c>
      <c r="E1222" s="129" t="s">
        <v>349</v>
      </c>
      <c r="F1222" s="171"/>
      <c r="G1222" s="171"/>
      <c r="H1222" s="85" t="s">
        <v>19</v>
      </c>
      <c r="I1222" s="22">
        <f>I1223+I1224+I1225+I1226</f>
        <v>0</v>
      </c>
      <c r="J1222" s="4">
        <f t="shared" ref="J1222:M1222" si="462">J1223+J1224+J1225+J1226</f>
        <v>0</v>
      </c>
      <c r="K1222" s="4">
        <f t="shared" si="462"/>
        <v>0</v>
      </c>
      <c r="L1222" s="4">
        <f t="shared" si="462"/>
        <v>0</v>
      </c>
      <c r="M1222" s="4">
        <f t="shared" si="462"/>
        <v>0</v>
      </c>
      <c r="N1222" s="21"/>
      <c r="O1222" s="21"/>
      <c r="P1222" s="21"/>
    </row>
    <row r="1223" spans="3:16" s="7" customFormat="1" hidden="1">
      <c r="C1223" s="98"/>
      <c r="D1223" s="112"/>
      <c r="E1223" s="129"/>
      <c r="F1223" s="171"/>
      <c r="G1223" s="171"/>
      <c r="H1223" s="85" t="s">
        <v>20</v>
      </c>
      <c r="I1223" s="22">
        <v>0</v>
      </c>
      <c r="J1223" s="4">
        <v>0</v>
      </c>
      <c r="K1223" s="4">
        <v>0</v>
      </c>
      <c r="L1223" s="4"/>
      <c r="M1223" s="4"/>
      <c r="N1223" s="21"/>
      <c r="O1223" s="21"/>
      <c r="P1223" s="21"/>
    </row>
    <row r="1224" spans="3:16" s="7" customFormat="1" hidden="1">
      <c r="C1224" s="98"/>
      <c r="D1224" s="112"/>
      <c r="E1224" s="129"/>
      <c r="F1224" s="171"/>
      <c r="G1224" s="171"/>
      <c r="H1224" s="85" t="s">
        <v>21</v>
      </c>
      <c r="I1224" s="22">
        <v>0</v>
      </c>
      <c r="J1224" s="4">
        <v>0</v>
      </c>
      <c r="K1224" s="4">
        <v>0</v>
      </c>
      <c r="L1224" s="4"/>
      <c r="M1224" s="4"/>
      <c r="N1224" s="21"/>
      <c r="O1224" s="21"/>
      <c r="P1224" s="21"/>
    </row>
    <row r="1225" spans="3:16" s="7" customFormat="1" hidden="1">
      <c r="C1225" s="98"/>
      <c r="D1225" s="112"/>
      <c r="E1225" s="129"/>
      <c r="F1225" s="171"/>
      <c r="G1225" s="171"/>
      <c r="H1225" s="85" t="s">
        <v>31</v>
      </c>
      <c r="I1225" s="22">
        <v>0</v>
      </c>
      <c r="J1225" s="4">
        <v>0</v>
      </c>
      <c r="K1225" s="4">
        <v>0</v>
      </c>
      <c r="L1225" s="4"/>
      <c r="M1225" s="4"/>
      <c r="N1225" s="21"/>
      <c r="O1225" s="21"/>
      <c r="P1225" s="21"/>
    </row>
    <row r="1226" spans="3:16" s="7" customFormat="1" hidden="1">
      <c r="C1226" s="99"/>
      <c r="D1226" s="112"/>
      <c r="E1226" s="129"/>
      <c r="F1226" s="171"/>
      <c r="G1226" s="171"/>
      <c r="H1226" s="85" t="s">
        <v>35</v>
      </c>
      <c r="I1226" s="22">
        <v>0</v>
      </c>
      <c r="J1226" s="4">
        <v>0</v>
      </c>
      <c r="K1226" s="4">
        <v>0</v>
      </c>
      <c r="L1226" s="4"/>
      <c r="M1226" s="4"/>
      <c r="N1226" s="21"/>
      <c r="O1226" s="21"/>
      <c r="P1226" s="21"/>
    </row>
    <row r="1227" spans="3:16" s="7" customFormat="1">
      <c r="C1227" s="97" t="s">
        <v>565</v>
      </c>
      <c r="D1227" s="112" t="s">
        <v>566</v>
      </c>
      <c r="E1227" s="129" t="s">
        <v>567</v>
      </c>
      <c r="F1227" s="171">
        <v>2021</v>
      </c>
      <c r="G1227" s="171">
        <v>2023</v>
      </c>
      <c r="H1227" s="85" t="s">
        <v>19</v>
      </c>
      <c r="I1227" s="22">
        <f>I1228+I1229+I1230+I1231</f>
        <v>1884</v>
      </c>
      <c r="J1227" s="4">
        <f t="shared" ref="J1227:K1227" si="463">J1228+J1229+J1230+J1231</f>
        <v>1884</v>
      </c>
      <c r="K1227" s="4">
        <f t="shared" si="463"/>
        <v>1884</v>
      </c>
      <c r="L1227" s="4">
        <f t="shared" ref="L1227:M1227" si="464">L1228+L1229+L1230+L1231</f>
        <v>1275.0999999999999</v>
      </c>
      <c r="M1227" s="4">
        <f t="shared" si="464"/>
        <v>1275.0999999999999</v>
      </c>
      <c r="N1227" s="21">
        <f t="shared" si="457"/>
        <v>67.680467091295114</v>
      </c>
      <c r="O1227" s="21">
        <f t="shared" si="458"/>
        <v>67.680467091295114</v>
      </c>
      <c r="P1227" s="21">
        <f t="shared" si="459"/>
        <v>67.680467091295114</v>
      </c>
    </row>
    <row r="1228" spans="3:16" s="7" customFormat="1">
      <c r="C1228" s="98"/>
      <c r="D1228" s="112"/>
      <c r="E1228" s="129"/>
      <c r="F1228" s="171"/>
      <c r="G1228" s="171"/>
      <c r="H1228" s="85" t="s">
        <v>20</v>
      </c>
      <c r="I1228" s="31">
        <f>I1233+I1238+I1243+I1248+I1253+I1258</f>
        <v>1884</v>
      </c>
      <c r="J1228" s="32">
        <f t="shared" ref="J1228:K1228" si="465">J1233+J1238+J1243+J1248+J1253+J1258</f>
        <v>1884</v>
      </c>
      <c r="K1228" s="32">
        <f t="shared" si="465"/>
        <v>1884</v>
      </c>
      <c r="L1228" s="32">
        <f t="shared" ref="L1228:M1228" si="466">L1233+L1238+L1243+L1248+L1253+L1258</f>
        <v>1275.0999999999999</v>
      </c>
      <c r="M1228" s="32">
        <f t="shared" si="466"/>
        <v>1275.0999999999999</v>
      </c>
      <c r="N1228" s="21">
        <f t="shared" si="457"/>
        <v>67.680467091295114</v>
      </c>
      <c r="O1228" s="21">
        <f t="shared" si="458"/>
        <v>67.680467091295114</v>
      </c>
      <c r="P1228" s="21">
        <f t="shared" si="459"/>
        <v>67.680467091295114</v>
      </c>
    </row>
    <row r="1229" spans="3:16" s="7" customFormat="1">
      <c r="C1229" s="98"/>
      <c r="D1229" s="112"/>
      <c r="E1229" s="129"/>
      <c r="F1229" s="171"/>
      <c r="G1229" s="171"/>
      <c r="H1229" s="85" t="s">
        <v>21</v>
      </c>
      <c r="I1229" s="31">
        <v>0</v>
      </c>
      <c r="J1229" s="32">
        <v>0</v>
      </c>
      <c r="K1229" s="32">
        <v>0</v>
      </c>
      <c r="L1229" s="32">
        <v>0</v>
      </c>
      <c r="M1229" s="32">
        <v>0</v>
      </c>
      <c r="N1229" s="21"/>
      <c r="O1229" s="21"/>
      <c r="P1229" s="21"/>
    </row>
    <row r="1230" spans="3:16" s="7" customFormat="1">
      <c r="C1230" s="98"/>
      <c r="D1230" s="112"/>
      <c r="E1230" s="129"/>
      <c r="F1230" s="171"/>
      <c r="G1230" s="171"/>
      <c r="H1230" s="85" t="s">
        <v>31</v>
      </c>
      <c r="I1230" s="31">
        <v>0</v>
      </c>
      <c r="J1230" s="32">
        <v>0</v>
      </c>
      <c r="K1230" s="32">
        <v>0</v>
      </c>
      <c r="L1230" s="32">
        <v>0</v>
      </c>
      <c r="M1230" s="32">
        <v>0</v>
      </c>
      <c r="N1230" s="21"/>
      <c r="O1230" s="21"/>
      <c r="P1230" s="21"/>
    </row>
    <row r="1231" spans="3:16" s="7" customFormat="1" ht="32.25" customHeight="1">
      <c r="C1231" s="98"/>
      <c r="D1231" s="112"/>
      <c r="E1231" s="129"/>
      <c r="F1231" s="171"/>
      <c r="G1231" s="171"/>
      <c r="H1231" s="85" t="s">
        <v>35</v>
      </c>
      <c r="I1231" s="31">
        <v>0</v>
      </c>
      <c r="J1231" s="32">
        <v>0</v>
      </c>
      <c r="K1231" s="32">
        <v>0</v>
      </c>
      <c r="L1231" s="32">
        <v>0</v>
      </c>
      <c r="M1231" s="32">
        <v>0</v>
      </c>
      <c r="N1231" s="21"/>
      <c r="O1231" s="21"/>
      <c r="P1231" s="21"/>
    </row>
    <row r="1232" spans="3:16" s="10" customFormat="1">
      <c r="C1232" s="97" t="s">
        <v>568</v>
      </c>
      <c r="D1232" s="112" t="s">
        <v>569</v>
      </c>
      <c r="E1232" s="129" t="s">
        <v>570</v>
      </c>
      <c r="F1232" s="171">
        <v>2021</v>
      </c>
      <c r="G1232" s="171">
        <v>2023</v>
      </c>
      <c r="H1232" s="85" t="s">
        <v>19</v>
      </c>
      <c r="I1232" s="22">
        <f>I1233+I1234+I1235+I1236</f>
        <v>550</v>
      </c>
      <c r="J1232" s="4">
        <f t="shared" ref="J1232:K1232" si="467">J1233+J1234+J1235+J1236</f>
        <v>550</v>
      </c>
      <c r="K1232" s="4">
        <f t="shared" si="467"/>
        <v>550</v>
      </c>
      <c r="L1232" s="4">
        <f t="shared" ref="L1232:M1232" si="468">L1233</f>
        <v>409.5</v>
      </c>
      <c r="M1232" s="4">
        <f t="shared" si="468"/>
        <v>409.5</v>
      </c>
      <c r="N1232" s="21">
        <f t="shared" si="457"/>
        <v>74.454545454545453</v>
      </c>
      <c r="O1232" s="21">
        <f t="shared" si="458"/>
        <v>74.454545454545453</v>
      </c>
      <c r="P1232" s="21">
        <f t="shared" si="459"/>
        <v>74.454545454545453</v>
      </c>
    </row>
    <row r="1233" spans="3:16" s="10" customFormat="1">
      <c r="C1233" s="98"/>
      <c r="D1233" s="112"/>
      <c r="E1233" s="129"/>
      <c r="F1233" s="171"/>
      <c r="G1233" s="171"/>
      <c r="H1233" s="85" t="s">
        <v>20</v>
      </c>
      <c r="I1233" s="31">
        <v>550</v>
      </c>
      <c r="J1233" s="32">
        <v>550</v>
      </c>
      <c r="K1233" s="32">
        <v>550</v>
      </c>
      <c r="L1233" s="4">
        <f>490-2.7-77.8</f>
        <v>409.5</v>
      </c>
      <c r="M1233" s="4">
        <f>487.3-77.8</f>
        <v>409.5</v>
      </c>
      <c r="N1233" s="21">
        <f t="shared" si="457"/>
        <v>74.454545454545453</v>
      </c>
      <c r="O1233" s="21">
        <f t="shared" si="458"/>
        <v>74.454545454545453</v>
      </c>
      <c r="P1233" s="21">
        <f t="shared" si="459"/>
        <v>74.454545454545453</v>
      </c>
    </row>
    <row r="1234" spans="3:16" s="10" customFormat="1">
      <c r="C1234" s="98"/>
      <c r="D1234" s="112"/>
      <c r="E1234" s="129"/>
      <c r="F1234" s="171"/>
      <c r="G1234" s="171"/>
      <c r="H1234" s="85" t="s">
        <v>21</v>
      </c>
      <c r="I1234" s="31">
        <v>0</v>
      </c>
      <c r="J1234" s="32">
        <v>0</v>
      </c>
      <c r="K1234" s="32">
        <v>0</v>
      </c>
      <c r="L1234" s="4"/>
      <c r="M1234" s="4"/>
      <c r="N1234" s="21"/>
      <c r="O1234" s="21"/>
      <c r="P1234" s="21"/>
    </row>
    <row r="1235" spans="3:16" s="10" customFormat="1">
      <c r="C1235" s="98"/>
      <c r="D1235" s="112"/>
      <c r="E1235" s="129"/>
      <c r="F1235" s="171"/>
      <c r="G1235" s="171"/>
      <c r="H1235" s="85" t="s">
        <v>31</v>
      </c>
      <c r="I1235" s="31">
        <v>0</v>
      </c>
      <c r="J1235" s="32">
        <v>0</v>
      </c>
      <c r="K1235" s="32">
        <v>0</v>
      </c>
      <c r="L1235" s="4"/>
      <c r="M1235" s="4"/>
      <c r="N1235" s="21"/>
      <c r="O1235" s="21"/>
      <c r="P1235" s="21"/>
    </row>
    <row r="1236" spans="3:16" s="10" customFormat="1">
      <c r="C1236" s="99"/>
      <c r="D1236" s="112"/>
      <c r="E1236" s="129"/>
      <c r="F1236" s="171"/>
      <c r="G1236" s="171"/>
      <c r="H1236" s="85" t="s">
        <v>35</v>
      </c>
      <c r="I1236" s="31">
        <v>0</v>
      </c>
      <c r="J1236" s="32">
        <v>0</v>
      </c>
      <c r="K1236" s="32">
        <v>0</v>
      </c>
      <c r="L1236" s="4"/>
      <c r="M1236" s="4"/>
      <c r="N1236" s="21"/>
      <c r="O1236" s="21"/>
      <c r="P1236" s="21"/>
    </row>
    <row r="1237" spans="3:16" s="10" customFormat="1">
      <c r="C1237" s="97" t="s">
        <v>571</v>
      </c>
      <c r="D1237" s="100" t="s">
        <v>572</v>
      </c>
      <c r="E1237" s="116" t="s">
        <v>570</v>
      </c>
      <c r="F1237" s="169">
        <v>2021</v>
      </c>
      <c r="G1237" s="169">
        <v>2023</v>
      </c>
      <c r="H1237" s="85" t="s">
        <v>19</v>
      </c>
      <c r="I1237" s="22">
        <f>I1238+I1239+I1240+I1241</f>
        <v>310</v>
      </c>
      <c r="J1237" s="4">
        <f t="shared" ref="J1237:K1237" si="469">J1238+J1239+J1240+J1241</f>
        <v>310</v>
      </c>
      <c r="K1237" s="4">
        <f t="shared" si="469"/>
        <v>310</v>
      </c>
      <c r="L1237" s="4">
        <f t="shared" ref="L1237:M1237" si="470">L1238</f>
        <v>310</v>
      </c>
      <c r="M1237" s="4">
        <f t="shared" si="470"/>
        <v>310</v>
      </c>
      <c r="N1237" s="21">
        <f t="shared" si="457"/>
        <v>100</v>
      </c>
      <c r="O1237" s="21">
        <f t="shared" si="458"/>
        <v>100</v>
      </c>
      <c r="P1237" s="21">
        <f t="shared" si="459"/>
        <v>100</v>
      </c>
    </row>
    <row r="1238" spans="3:16" s="10" customFormat="1">
      <c r="C1238" s="98"/>
      <c r="D1238" s="101"/>
      <c r="E1238" s="117"/>
      <c r="F1238" s="110"/>
      <c r="G1238" s="110"/>
      <c r="H1238" s="85" t="s">
        <v>20</v>
      </c>
      <c r="I1238" s="31">
        <v>310</v>
      </c>
      <c r="J1238" s="32">
        <v>310</v>
      </c>
      <c r="K1238" s="32">
        <v>310</v>
      </c>
      <c r="L1238" s="4">
        <v>310</v>
      </c>
      <c r="M1238" s="4">
        <v>310</v>
      </c>
      <c r="N1238" s="21">
        <f t="shared" si="457"/>
        <v>100</v>
      </c>
      <c r="O1238" s="21">
        <f t="shared" si="458"/>
        <v>100</v>
      </c>
      <c r="P1238" s="21">
        <f t="shared" si="459"/>
        <v>100</v>
      </c>
    </row>
    <row r="1239" spans="3:16" s="10" customFormat="1">
      <c r="C1239" s="98"/>
      <c r="D1239" s="101"/>
      <c r="E1239" s="117"/>
      <c r="F1239" s="110"/>
      <c r="G1239" s="110"/>
      <c r="H1239" s="85" t="s">
        <v>21</v>
      </c>
      <c r="I1239" s="31">
        <v>0</v>
      </c>
      <c r="J1239" s="32">
        <v>0</v>
      </c>
      <c r="K1239" s="32">
        <v>0</v>
      </c>
      <c r="L1239" s="4"/>
      <c r="M1239" s="4"/>
      <c r="N1239" s="21"/>
      <c r="O1239" s="21"/>
      <c r="P1239" s="21"/>
    </row>
    <row r="1240" spans="3:16" s="10" customFormat="1">
      <c r="C1240" s="98"/>
      <c r="D1240" s="101"/>
      <c r="E1240" s="117"/>
      <c r="F1240" s="110"/>
      <c r="G1240" s="110"/>
      <c r="H1240" s="85" t="s">
        <v>31</v>
      </c>
      <c r="I1240" s="31">
        <v>0</v>
      </c>
      <c r="J1240" s="32">
        <v>0</v>
      </c>
      <c r="K1240" s="32">
        <v>0</v>
      </c>
      <c r="L1240" s="4"/>
      <c r="M1240" s="4"/>
      <c r="N1240" s="21"/>
      <c r="O1240" s="21"/>
      <c r="P1240" s="21"/>
    </row>
    <row r="1241" spans="3:16" s="10" customFormat="1">
      <c r="C1241" s="99"/>
      <c r="D1241" s="102"/>
      <c r="E1241" s="118"/>
      <c r="F1241" s="111"/>
      <c r="G1241" s="111"/>
      <c r="H1241" s="85" t="s">
        <v>35</v>
      </c>
      <c r="I1241" s="31">
        <v>0</v>
      </c>
      <c r="J1241" s="32">
        <v>0</v>
      </c>
      <c r="K1241" s="32">
        <v>0</v>
      </c>
      <c r="L1241" s="4"/>
      <c r="M1241" s="4"/>
      <c r="N1241" s="21"/>
      <c r="O1241" s="21"/>
      <c r="P1241" s="21"/>
    </row>
    <row r="1242" spans="3:16" s="10" customFormat="1">
      <c r="C1242" s="97" t="s">
        <v>573</v>
      </c>
      <c r="D1242" s="112" t="s">
        <v>574</v>
      </c>
      <c r="E1242" s="129" t="s">
        <v>570</v>
      </c>
      <c r="F1242" s="116">
        <v>2021</v>
      </c>
      <c r="G1242" s="116">
        <v>2023</v>
      </c>
      <c r="H1242" s="85" t="s">
        <v>19</v>
      </c>
      <c r="I1242" s="22">
        <f>I1243+I1244+I1245+I1246</f>
        <v>250</v>
      </c>
      <c r="J1242" s="4">
        <f t="shared" ref="J1242:K1242" si="471">J1243+J1244+J1245+J1246</f>
        <v>250</v>
      </c>
      <c r="K1242" s="4">
        <f t="shared" si="471"/>
        <v>250</v>
      </c>
      <c r="L1242" s="4">
        <f t="shared" ref="L1242:M1242" si="472">L1243</f>
        <v>0</v>
      </c>
      <c r="M1242" s="4">
        <f t="shared" si="472"/>
        <v>0</v>
      </c>
      <c r="N1242" s="21">
        <f t="shared" si="457"/>
        <v>0</v>
      </c>
      <c r="O1242" s="21">
        <f t="shared" si="458"/>
        <v>0</v>
      </c>
      <c r="P1242" s="21">
        <f t="shared" si="459"/>
        <v>0</v>
      </c>
    </row>
    <row r="1243" spans="3:16" s="10" customFormat="1">
      <c r="C1243" s="98"/>
      <c r="D1243" s="112"/>
      <c r="E1243" s="129"/>
      <c r="F1243" s="117"/>
      <c r="G1243" s="117"/>
      <c r="H1243" s="85" t="s">
        <v>20</v>
      </c>
      <c r="I1243" s="31">
        <v>250</v>
      </c>
      <c r="J1243" s="32">
        <v>250</v>
      </c>
      <c r="K1243" s="32">
        <v>250</v>
      </c>
      <c r="L1243" s="4"/>
      <c r="M1243" s="4"/>
      <c r="N1243" s="21">
        <f t="shared" si="457"/>
        <v>0</v>
      </c>
      <c r="O1243" s="21">
        <f t="shared" si="458"/>
        <v>0</v>
      </c>
      <c r="P1243" s="21">
        <f t="shared" si="459"/>
        <v>0</v>
      </c>
    </row>
    <row r="1244" spans="3:16" s="10" customFormat="1">
      <c r="C1244" s="98"/>
      <c r="D1244" s="112"/>
      <c r="E1244" s="129"/>
      <c r="F1244" s="117"/>
      <c r="G1244" s="117"/>
      <c r="H1244" s="85" t="s">
        <v>21</v>
      </c>
      <c r="I1244" s="31">
        <v>0</v>
      </c>
      <c r="J1244" s="32">
        <v>0</v>
      </c>
      <c r="K1244" s="32">
        <v>0</v>
      </c>
      <c r="L1244" s="4"/>
      <c r="M1244" s="4"/>
      <c r="N1244" s="21"/>
      <c r="O1244" s="21"/>
      <c r="P1244" s="21"/>
    </row>
    <row r="1245" spans="3:16" s="10" customFormat="1">
      <c r="C1245" s="98"/>
      <c r="D1245" s="112"/>
      <c r="E1245" s="129"/>
      <c r="F1245" s="117"/>
      <c r="G1245" s="117"/>
      <c r="H1245" s="85" t="s">
        <v>31</v>
      </c>
      <c r="I1245" s="31">
        <v>0</v>
      </c>
      <c r="J1245" s="32">
        <v>0</v>
      </c>
      <c r="K1245" s="32">
        <v>0</v>
      </c>
      <c r="L1245" s="4"/>
      <c r="M1245" s="4"/>
      <c r="N1245" s="21"/>
      <c r="O1245" s="21"/>
      <c r="P1245" s="21"/>
    </row>
    <row r="1246" spans="3:16" s="10" customFormat="1">
      <c r="C1246" s="99"/>
      <c r="D1246" s="112"/>
      <c r="E1246" s="129"/>
      <c r="F1246" s="118"/>
      <c r="G1246" s="118"/>
      <c r="H1246" s="85" t="s">
        <v>35</v>
      </c>
      <c r="I1246" s="31">
        <v>0</v>
      </c>
      <c r="J1246" s="32">
        <v>0</v>
      </c>
      <c r="K1246" s="32">
        <v>0</v>
      </c>
      <c r="L1246" s="4"/>
      <c r="M1246" s="4"/>
      <c r="N1246" s="21"/>
      <c r="O1246" s="21"/>
      <c r="P1246" s="21"/>
    </row>
    <row r="1247" spans="3:16" s="10" customFormat="1">
      <c r="C1247" s="97" t="s">
        <v>575</v>
      </c>
      <c r="D1247" s="112" t="s">
        <v>576</v>
      </c>
      <c r="E1247" s="129" t="s">
        <v>570</v>
      </c>
      <c r="F1247" s="171">
        <v>2021</v>
      </c>
      <c r="G1247" s="171">
        <v>2023</v>
      </c>
      <c r="H1247" s="85" t="s">
        <v>19</v>
      </c>
      <c r="I1247" s="22">
        <f>I1248+I1249+I1250+I1251</f>
        <v>220</v>
      </c>
      <c r="J1247" s="4">
        <f t="shared" ref="J1247:K1247" si="473">J1248+J1249+J1250+J1251</f>
        <v>220</v>
      </c>
      <c r="K1247" s="4">
        <f t="shared" si="473"/>
        <v>220</v>
      </c>
      <c r="L1247" s="4">
        <f t="shared" ref="L1247:M1247" si="474">L1248</f>
        <v>220</v>
      </c>
      <c r="M1247" s="4">
        <f t="shared" si="474"/>
        <v>220</v>
      </c>
      <c r="N1247" s="21">
        <f t="shared" si="457"/>
        <v>100</v>
      </c>
      <c r="O1247" s="21">
        <f t="shared" si="458"/>
        <v>100</v>
      </c>
      <c r="P1247" s="21">
        <f t="shared" si="459"/>
        <v>100</v>
      </c>
    </row>
    <row r="1248" spans="3:16" s="10" customFormat="1">
      <c r="C1248" s="98"/>
      <c r="D1248" s="112"/>
      <c r="E1248" s="129"/>
      <c r="F1248" s="171"/>
      <c r="G1248" s="171"/>
      <c r="H1248" s="85" t="s">
        <v>20</v>
      </c>
      <c r="I1248" s="31">
        <v>220</v>
      </c>
      <c r="J1248" s="32">
        <v>220</v>
      </c>
      <c r="K1248" s="32">
        <v>220</v>
      </c>
      <c r="L1248" s="4">
        <v>220</v>
      </c>
      <c r="M1248" s="4">
        <v>220</v>
      </c>
      <c r="N1248" s="21">
        <f t="shared" si="457"/>
        <v>100</v>
      </c>
      <c r="O1248" s="21">
        <f t="shared" si="458"/>
        <v>100</v>
      </c>
      <c r="P1248" s="21">
        <f t="shared" si="459"/>
        <v>100</v>
      </c>
    </row>
    <row r="1249" spans="3:16" s="10" customFormat="1">
      <c r="C1249" s="98"/>
      <c r="D1249" s="112"/>
      <c r="E1249" s="129"/>
      <c r="F1249" s="171"/>
      <c r="G1249" s="171"/>
      <c r="H1249" s="85" t="s">
        <v>21</v>
      </c>
      <c r="I1249" s="31">
        <v>0</v>
      </c>
      <c r="J1249" s="32">
        <v>0</v>
      </c>
      <c r="K1249" s="32">
        <v>0</v>
      </c>
      <c r="L1249" s="4"/>
      <c r="M1249" s="4"/>
      <c r="N1249" s="21"/>
      <c r="O1249" s="21"/>
      <c r="P1249" s="21"/>
    </row>
    <row r="1250" spans="3:16" s="10" customFormat="1">
      <c r="C1250" s="98"/>
      <c r="D1250" s="112"/>
      <c r="E1250" s="129"/>
      <c r="F1250" s="171"/>
      <c r="G1250" s="171"/>
      <c r="H1250" s="85" t="s">
        <v>31</v>
      </c>
      <c r="I1250" s="31">
        <v>0</v>
      </c>
      <c r="J1250" s="32">
        <v>0</v>
      </c>
      <c r="K1250" s="32">
        <v>0</v>
      </c>
      <c r="L1250" s="4"/>
      <c r="M1250" s="4"/>
      <c r="N1250" s="21"/>
      <c r="O1250" s="21"/>
      <c r="P1250" s="21"/>
    </row>
    <row r="1251" spans="3:16" s="10" customFormat="1">
      <c r="C1251" s="99"/>
      <c r="D1251" s="112"/>
      <c r="E1251" s="129"/>
      <c r="F1251" s="171"/>
      <c r="G1251" s="171"/>
      <c r="H1251" s="85" t="s">
        <v>35</v>
      </c>
      <c r="I1251" s="31">
        <v>0</v>
      </c>
      <c r="J1251" s="32">
        <v>0</v>
      </c>
      <c r="K1251" s="32">
        <v>0</v>
      </c>
      <c r="L1251" s="4"/>
      <c r="M1251" s="4"/>
      <c r="N1251" s="21"/>
      <c r="O1251" s="21"/>
      <c r="P1251" s="21"/>
    </row>
    <row r="1252" spans="3:16" s="10" customFormat="1">
      <c r="C1252" s="97" t="s">
        <v>577</v>
      </c>
      <c r="D1252" s="112" t="s">
        <v>578</v>
      </c>
      <c r="E1252" s="129" t="s">
        <v>579</v>
      </c>
      <c r="F1252" s="171">
        <v>2021</v>
      </c>
      <c r="G1252" s="171">
        <v>2023</v>
      </c>
      <c r="H1252" s="85" t="s">
        <v>19</v>
      </c>
      <c r="I1252" s="22">
        <f>I1253+I1254+I1255+I1256</f>
        <v>454</v>
      </c>
      <c r="J1252" s="4">
        <f t="shared" ref="J1252:K1252" si="475">J1253+J1254+J1255+J1256</f>
        <v>454</v>
      </c>
      <c r="K1252" s="4">
        <f t="shared" si="475"/>
        <v>454</v>
      </c>
      <c r="L1252" s="4">
        <f t="shared" ref="L1252:M1252" si="476">L1253</f>
        <v>335.6</v>
      </c>
      <c r="M1252" s="4">
        <f t="shared" si="476"/>
        <v>335.6</v>
      </c>
      <c r="N1252" s="21">
        <f t="shared" si="457"/>
        <v>73.920704845814981</v>
      </c>
      <c r="O1252" s="21">
        <f t="shared" si="458"/>
        <v>73.920704845814981</v>
      </c>
      <c r="P1252" s="21">
        <f t="shared" si="459"/>
        <v>73.920704845814981</v>
      </c>
    </row>
    <row r="1253" spans="3:16" s="10" customFormat="1">
      <c r="C1253" s="98"/>
      <c r="D1253" s="112"/>
      <c r="E1253" s="129"/>
      <c r="F1253" s="171"/>
      <c r="G1253" s="171"/>
      <c r="H1253" s="85" t="s">
        <v>20</v>
      </c>
      <c r="I1253" s="31">
        <v>454</v>
      </c>
      <c r="J1253" s="32">
        <v>454</v>
      </c>
      <c r="K1253" s="32">
        <v>454</v>
      </c>
      <c r="L1253" s="4">
        <v>335.6</v>
      </c>
      <c r="M1253" s="4">
        <v>335.6</v>
      </c>
      <c r="N1253" s="21">
        <f t="shared" si="457"/>
        <v>73.920704845814981</v>
      </c>
      <c r="O1253" s="21">
        <f t="shared" si="458"/>
        <v>73.920704845814981</v>
      </c>
      <c r="P1253" s="21">
        <f t="shared" si="459"/>
        <v>73.920704845814981</v>
      </c>
    </row>
    <row r="1254" spans="3:16" s="10" customFormat="1">
      <c r="C1254" s="98"/>
      <c r="D1254" s="112"/>
      <c r="E1254" s="129"/>
      <c r="F1254" s="171"/>
      <c r="G1254" s="171"/>
      <c r="H1254" s="85" t="s">
        <v>21</v>
      </c>
      <c r="I1254" s="31">
        <v>0</v>
      </c>
      <c r="J1254" s="32">
        <v>0</v>
      </c>
      <c r="K1254" s="32">
        <v>0</v>
      </c>
      <c r="L1254" s="4"/>
      <c r="M1254" s="4"/>
      <c r="N1254" s="21"/>
      <c r="O1254" s="21"/>
      <c r="P1254" s="21"/>
    </row>
    <row r="1255" spans="3:16" s="10" customFormat="1">
      <c r="C1255" s="98"/>
      <c r="D1255" s="112"/>
      <c r="E1255" s="129"/>
      <c r="F1255" s="171"/>
      <c r="G1255" s="171"/>
      <c r="H1255" s="85" t="s">
        <v>31</v>
      </c>
      <c r="I1255" s="31">
        <v>0</v>
      </c>
      <c r="J1255" s="32">
        <v>0</v>
      </c>
      <c r="K1255" s="32">
        <v>0</v>
      </c>
      <c r="L1255" s="4"/>
      <c r="M1255" s="4"/>
      <c r="N1255" s="21"/>
      <c r="O1255" s="21"/>
      <c r="P1255" s="21"/>
    </row>
    <row r="1256" spans="3:16" s="10" customFormat="1">
      <c r="C1256" s="99"/>
      <c r="D1256" s="112"/>
      <c r="E1256" s="129"/>
      <c r="F1256" s="171"/>
      <c r="G1256" s="171"/>
      <c r="H1256" s="85" t="s">
        <v>35</v>
      </c>
      <c r="I1256" s="31">
        <v>0</v>
      </c>
      <c r="J1256" s="32">
        <v>0</v>
      </c>
      <c r="K1256" s="32">
        <v>0</v>
      </c>
      <c r="L1256" s="4"/>
      <c r="M1256" s="4"/>
      <c r="N1256" s="21"/>
      <c r="O1256" s="21"/>
      <c r="P1256" s="21"/>
    </row>
    <row r="1257" spans="3:16" s="10" customFormat="1">
      <c r="C1257" s="97" t="s">
        <v>580</v>
      </c>
      <c r="D1257" s="100" t="s">
        <v>581</v>
      </c>
      <c r="E1257" s="116" t="s">
        <v>579</v>
      </c>
      <c r="F1257" s="169">
        <v>2021</v>
      </c>
      <c r="G1257" s="169">
        <v>2023</v>
      </c>
      <c r="H1257" s="85" t="s">
        <v>19</v>
      </c>
      <c r="I1257" s="22">
        <f>I1258+I1259+I1260+I1261</f>
        <v>100</v>
      </c>
      <c r="J1257" s="4">
        <f t="shared" ref="J1257:K1257" si="477">J1258+J1259+J1260+J1261</f>
        <v>100</v>
      </c>
      <c r="K1257" s="4">
        <f t="shared" si="477"/>
        <v>100</v>
      </c>
      <c r="L1257" s="4">
        <f t="shared" ref="L1257:M1257" si="478">L1258</f>
        <v>0</v>
      </c>
      <c r="M1257" s="4">
        <f t="shared" si="478"/>
        <v>0</v>
      </c>
      <c r="N1257" s="21">
        <f t="shared" si="457"/>
        <v>0</v>
      </c>
      <c r="O1257" s="21">
        <f t="shared" si="458"/>
        <v>0</v>
      </c>
      <c r="P1257" s="21">
        <f t="shared" si="459"/>
        <v>0</v>
      </c>
    </row>
    <row r="1258" spans="3:16" s="10" customFormat="1">
      <c r="C1258" s="98"/>
      <c r="D1258" s="101"/>
      <c r="E1258" s="117"/>
      <c r="F1258" s="110"/>
      <c r="G1258" s="110"/>
      <c r="H1258" s="85" t="s">
        <v>20</v>
      </c>
      <c r="I1258" s="31">
        <v>100</v>
      </c>
      <c r="J1258" s="32">
        <v>100</v>
      </c>
      <c r="K1258" s="32">
        <v>100</v>
      </c>
      <c r="L1258" s="4"/>
      <c r="M1258" s="4"/>
      <c r="N1258" s="21">
        <f t="shared" si="457"/>
        <v>0</v>
      </c>
      <c r="O1258" s="21">
        <f t="shared" si="458"/>
        <v>0</v>
      </c>
      <c r="P1258" s="21">
        <f t="shared" si="459"/>
        <v>0</v>
      </c>
    </row>
    <row r="1259" spans="3:16" s="10" customFormat="1">
      <c r="C1259" s="98"/>
      <c r="D1259" s="101"/>
      <c r="E1259" s="117"/>
      <c r="F1259" s="110"/>
      <c r="G1259" s="110"/>
      <c r="H1259" s="85" t="s">
        <v>21</v>
      </c>
      <c r="I1259" s="31">
        <v>0</v>
      </c>
      <c r="J1259" s="32">
        <v>0</v>
      </c>
      <c r="K1259" s="32">
        <v>0</v>
      </c>
      <c r="L1259" s="4"/>
      <c r="M1259" s="4"/>
      <c r="N1259" s="21"/>
      <c r="O1259" s="21"/>
      <c r="P1259" s="21"/>
    </row>
    <row r="1260" spans="3:16" s="10" customFormat="1">
      <c r="C1260" s="98"/>
      <c r="D1260" s="101"/>
      <c r="E1260" s="117"/>
      <c r="F1260" s="110"/>
      <c r="G1260" s="110"/>
      <c r="H1260" s="85" t="s">
        <v>31</v>
      </c>
      <c r="I1260" s="31">
        <v>0</v>
      </c>
      <c r="J1260" s="32">
        <v>0</v>
      </c>
      <c r="K1260" s="32">
        <v>0</v>
      </c>
      <c r="L1260" s="4"/>
      <c r="M1260" s="4"/>
      <c r="N1260" s="21"/>
      <c r="O1260" s="21"/>
      <c r="P1260" s="21"/>
    </row>
    <row r="1261" spans="3:16" s="10" customFormat="1">
      <c r="C1261" s="99"/>
      <c r="D1261" s="102"/>
      <c r="E1261" s="118"/>
      <c r="F1261" s="111"/>
      <c r="G1261" s="111"/>
      <c r="H1261" s="85" t="s">
        <v>35</v>
      </c>
      <c r="I1261" s="31">
        <v>0</v>
      </c>
      <c r="J1261" s="32">
        <v>0</v>
      </c>
      <c r="K1261" s="32">
        <v>0</v>
      </c>
      <c r="L1261" s="4"/>
      <c r="M1261" s="4"/>
      <c r="N1261" s="21"/>
      <c r="O1261" s="21"/>
      <c r="P1261" s="21"/>
    </row>
    <row r="1262" spans="3:16" s="7" customFormat="1">
      <c r="C1262" s="97" t="s">
        <v>582</v>
      </c>
      <c r="D1262" s="112" t="s">
        <v>583</v>
      </c>
      <c r="E1262" s="129" t="s">
        <v>584</v>
      </c>
      <c r="F1262" s="171">
        <v>2021</v>
      </c>
      <c r="G1262" s="171">
        <v>2023</v>
      </c>
      <c r="H1262" s="85" t="s">
        <v>19</v>
      </c>
      <c r="I1262" s="22">
        <f>I1263+I1264+I1265+I1266</f>
        <v>4566</v>
      </c>
      <c r="J1262" s="4">
        <f t="shared" ref="J1262:M1262" si="479">J1263+J1264+J1265+J1266</f>
        <v>4566</v>
      </c>
      <c r="K1262" s="4">
        <f t="shared" si="479"/>
        <v>4476</v>
      </c>
      <c r="L1262" s="4">
        <f t="shared" si="479"/>
        <v>810</v>
      </c>
      <c r="M1262" s="4">
        <f t="shared" si="479"/>
        <v>810</v>
      </c>
      <c r="N1262" s="21">
        <f t="shared" si="457"/>
        <v>17.739816031537451</v>
      </c>
      <c r="O1262" s="21">
        <f t="shared" si="458"/>
        <v>17.739816031537451</v>
      </c>
      <c r="P1262" s="21">
        <f t="shared" si="459"/>
        <v>18.096514745308312</v>
      </c>
    </row>
    <row r="1263" spans="3:16" s="7" customFormat="1">
      <c r="C1263" s="98"/>
      <c r="D1263" s="112"/>
      <c r="E1263" s="129"/>
      <c r="F1263" s="171"/>
      <c r="G1263" s="171"/>
      <c r="H1263" s="85" t="s">
        <v>20</v>
      </c>
      <c r="I1263" s="31">
        <f>I1268+I1273+I1278+I1283</f>
        <v>4566</v>
      </c>
      <c r="J1263" s="32">
        <f t="shared" ref="J1263:M1263" si="480">J1268+J1273+J1278+J1283</f>
        <v>4566</v>
      </c>
      <c r="K1263" s="32">
        <f t="shared" si="480"/>
        <v>4476</v>
      </c>
      <c r="L1263" s="32">
        <f t="shared" si="480"/>
        <v>810</v>
      </c>
      <c r="M1263" s="32">
        <f t="shared" si="480"/>
        <v>810</v>
      </c>
      <c r="N1263" s="21">
        <f t="shared" si="457"/>
        <v>17.739816031537451</v>
      </c>
      <c r="O1263" s="21">
        <f t="shared" si="458"/>
        <v>17.739816031537451</v>
      </c>
      <c r="P1263" s="21">
        <f t="shared" si="459"/>
        <v>18.096514745308312</v>
      </c>
    </row>
    <row r="1264" spans="3:16" s="7" customFormat="1">
      <c r="C1264" s="98"/>
      <c r="D1264" s="112"/>
      <c r="E1264" s="129"/>
      <c r="F1264" s="171"/>
      <c r="G1264" s="171"/>
      <c r="H1264" s="85" t="s">
        <v>21</v>
      </c>
      <c r="I1264" s="31">
        <v>0</v>
      </c>
      <c r="J1264" s="32">
        <v>0</v>
      </c>
      <c r="K1264" s="32">
        <v>0</v>
      </c>
      <c r="L1264" s="4"/>
      <c r="M1264" s="4"/>
      <c r="N1264" s="21"/>
      <c r="O1264" s="21"/>
      <c r="P1264" s="21"/>
    </row>
    <row r="1265" spans="3:16" s="7" customFormat="1">
      <c r="C1265" s="98"/>
      <c r="D1265" s="112"/>
      <c r="E1265" s="129"/>
      <c r="F1265" s="171"/>
      <c r="G1265" s="171"/>
      <c r="H1265" s="85" t="s">
        <v>31</v>
      </c>
      <c r="I1265" s="31">
        <v>0</v>
      </c>
      <c r="J1265" s="32">
        <v>0</v>
      </c>
      <c r="K1265" s="32">
        <v>0</v>
      </c>
      <c r="L1265" s="4"/>
      <c r="M1265" s="4"/>
      <c r="N1265" s="21"/>
      <c r="O1265" s="21"/>
      <c r="P1265" s="21"/>
    </row>
    <row r="1266" spans="3:16" s="7" customFormat="1">
      <c r="C1266" s="99"/>
      <c r="D1266" s="112"/>
      <c r="E1266" s="129"/>
      <c r="F1266" s="171"/>
      <c r="G1266" s="171"/>
      <c r="H1266" s="85" t="s">
        <v>35</v>
      </c>
      <c r="I1266" s="31">
        <v>0</v>
      </c>
      <c r="J1266" s="32">
        <v>0</v>
      </c>
      <c r="K1266" s="32">
        <v>0</v>
      </c>
      <c r="L1266" s="4"/>
      <c r="M1266" s="4"/>
      <c r="N1266" s="21"/>
      <c r="O1266" s="21"/>
      <c r="P1266" s="21"/>
    </row>
    <row r="1267" spans="3:16" s="7" customFormat="1">
      <c r="C1267" s="97" t="s">
        <v>585</v>
      </c>
      <c r="D1267" s="112" t="s">
        <v>586</v>
      </c>
      <c r="E1267" s="129" t="s">
        <v>349</v>
      </c>
      <c r="F1267" s="171">
        <v>2021</v>
      </c>
      <c r="G1267" s="171">
        <v>2023</v>
      </c>
      <c r="H1267" s="85" t="s">
        <v>19</v>
      </c>
      <c r="I1267" s="22">
        <f>I1268+I1269+I1270+I1271</f>
        <v>2250</v>
      </c>
      <c r="J1267" s="4">
        <f t="shared" ref="J1267:M1267" si="481">J1268+J1269+J1270+J1271</f>
        <v>2250</v>
      </c>
      <c r="K1267" s="4">
        <f t="shared" si="481"/>
        <v>2210</v>
      </c>
      <c r="L1267" s="4">
        <f t="shared" si="481"/>
        <v>810</v>
      </c>
      <c r="M1267" s="4">
        <f t="shared" si="481"/>
        <v>810</v>
      </c>
      <c r="N1267" s="21">
        <f t="shared" si="457"/>
        <v>36</v>
      </c>
      <c r="O1267" s="21">
        <f t="shared" si="458"/>
        <v>36</v>
      </c>
      <c r="P1267" s="21">
        <f t="shared" si="459"/>
        <v>36.651583710407238</v>
      </c>
    </row>
    <row r="1268" spans="3:16" s="7" customFormat="1">
      <c r="C1268" s="98"/>
      <c r="D1268" s="112"/>
      <c r="E1268" s="129"/>
      <c r="F1268" s="171"/>
      <c r="G1268" s="171"/>
      <c r="H1268" s="85" t="s">
        <v>20</v>
      </c>
      <c r="I1268" s="31">
        <v>2250</v>
      </c>
      <c r="J1268" s="32">
        <v>2250</v>
      </c>
      <c r="K1268" s="32">
        <f>2250-40</f>
        <v>2210</v>
      </c>
      <c r="L1268" s="4">
        <v>810</v>
      </c>
      <c r="M1268" s="4">
        <v>810</v>
      </c>
      <c r="N1268" s="21">
        <f t="shared" si="457"/>
        <v>36</v>
      </c>
      <c r="O1268" s="21">
        <f t="shared" si="458"/>
        <v>36</v>
      </c>
      <c r="P1268" s="21">
        <f t="shared" si="459"/>
        <v>36.651583710407238</v>
      </c>
    </row>
    <row r="1269" spans="3:16" s="7" customFormat="1">
      <c r="C1269" s="98"/>
      <c r="D1269" s="112"/>
      <c r="E1269" s="129"/>
      <c r="F1269" s="171"/>
      <c r="G1269" s="171"/>
      <c r="H1269" s="85" t="s">
        <v>21</v>
      </c>
      <c r="I1269" s="31">
        <v>0</v>
      </c>
      <c r="J1269" s="32">
        <v>0</v>
      </c>
      <c r="K1269" s="32">
        <v>0</v>
      </c>
      <c r="L1269" s="4"/>
      <c r="M1269" s="4"/>
      <c r="N1269" s="21"/>
      <c r="O1269" s="21"/>
      <c r="P1269" s="21"/>
    </row>
    <row r="1270" spans="3:16" s="7" customFormat="1">
      <c r="C1270" s="98"/>
      <c r="D1270" s="112"/>
      <c r="E1270" s="129"/>
      <c r="F1270" s="171"/>
      <c r="G1270" s="171"/>
      <c r="H1270" s="85" t="s">
        <v>31</v>
      </c>
      <c r="I1270" s="31">
        <v>0</v>
      </c>
      <c r="J1270" s="32">
        <v>0</v>
      </c>
      <c r="K1270" s="32">
        <v>0</v>
      </c>
      <c r="L1270" s="4"/>
      <c r="M1270" s="4"/>
      <c r="N1270" s="21"/>
      <c r="O1270" s="21"/>
      <c r="P1270" s="21"/>
    </row>
    <row r="1271" spans="3:16" s="7" customFormat="1">
      <c r="C1271" s="99"/>
      <c r="D1271" s="112"/>
      <c r="E1271" s="129"/>
      <c r="F1271" s="171"/>
      <c r="G1271" s="171"/>
      <c r="H1271" s="85" t="s">
        <v>35</v>
      </c>
      <c r="I1271" s="31">
        <v>0</v>
      </c>
      <c r="J1271" s="32">
        <v>0</v>
      </c>
      <c r="K1271" s="32">
        <v>0</v>
      </c>
      <c r="L1271" s="4"/>
      <c r="M1271" s="4"/>
      <c r="N1271" s="21"/>
      <c r="O1271" s="21"/>
      <c r="P1271" s="21"/>
    </row>
    <row r="1272" spans="3:16" s="7" customFormat="1">
      <c r="C1272" s="97" t="s">
        <v>587</v>
      </c>
      <c r="D1272" s="100" t="s">
        <v>588</v>
      </c>
      <c r="E1272" s="116" t="s">
        <v>349</v>
      </c>
      <c r="F1272" s="169">
        <v>2021</v>
      </c>
      <c r="G1272" s="169">
        <v>2023</v>
      </c>
      <c r="H1272" s="85" t="s">
        <v>19</v>
      </c>
      <c r="I1272" s="22">
        <f>I1273+I1274+I1275+I1276</f>
        <v>1416</v>
      </c>
      <c r="J1272" s="4">
        <f t="shared" ref="J1272:K1272" si="482">J1273+J1274+J1275+J1276</f>
        <v>1416</v>
      </c>
      <c r="K1272" s="4">
        <f t="shared" si="482"/>
        <v>1366</v>
      </c>
      <c r="L1272" s="4">
        <f t="shared" ref="L1272:M1272" si="483">L1273</f>
        <v>0</v>
      </c>
      <c r="M1272" s="4">
        <f t="shared" si="483"/>
        <v>0</v>
      </c>
      <c r="N1272" s="21">
        <f t="shared" si="457"/>
        <v>0</v>
      </c>
      <c r="O1272" s="21">
        <f t="shared" si="458"/>
        <v>0</v>
      </c>
      <c r="P1272" s="21">
        <f t="shared" si="459"/>
        <v>0</v>
      </c>
    </row>
    <row r="1273" spans="3:16" s="7" customFormat="1">
      <c r="C1273" s="98"/>
      <c r="D1273" s="101"/>
      <c r="E1273" s="117"/>
      <c r="F1273" s="110"/>
      <c r="G1273" s="110"/>
      <c r="H1273" s="85" t="s">
        <v>20</v>
      </c>
      <c r="I1273" s="31">
        <v>1416</v>
      </c>
      <c r="J1273" s="32">
        <v>1416</v>
      </c>
      <c r="K1273" s="32">
        <f>1416-50</f>
        <v>1366</v>
      </c>
      <c r="L1273" s="4"/>
      <c r="M1273" s="4"/>
      <c r="N1273" s="21">
        <f t="shared" si="457"/>
        <v>0</v>
      </c>
      <c r="O1273" s="21">
        <f t="shared" si="458"/>
        <v>0</v>
      </c>
      <c r="P1273" s="21">
        <f t="shared" si="459"/>
        <v>0</v>
      </c>
    </row>
    <row r="1274" spans="3:16" s="7" customFormat="1">
      <c r="C1274" s="98"/>
      <c r="D1274" s="101"/>
      <c r="E1274" s="117"/>
      <c r="F1274" s="110"/>
      <c r="G1274" s="110"/>
      <c r="H1274" s="85" t="s">
        <v>21</v>
      </c>
      <c r="I1274" s="31">
        <v>0</v>
      </c>
      <c r="J1274" s="32">
        <v>0</v>
      </c>
      <c r="K1274" s="32">
        <v>0</v>
      </c>
      <c r="L1274" s="4"/>
      <c r="M1274" s="4"/>
      <c r="N1274" s="21"/>
      <c r="O1274" s="21"/>
      <c r="P1274" s="21"/>
    </row>
    <row r="1275" spans="3:16" s="7" customFormat="1">
      <c r="C1275" s="98"/>
      <c r="D1275" s="101"/>
      <c r="E1275" s="117"/>
      <c r="F1275" s="110"/>
      <c r="G1275" s="110"/>
      <c r="H1275" s="85" t="s">
        <v>31</v>
      </c>
      <c r="I1275" s="31">
        <v>0</v>
      </c>
      <c r="J1275" s="32">
        <v>0</v>
      </c>
      <c r="K1275" s="32">
        <v>0</v>
      </c>
      <c r="L1275" s="4"/>
      <c r="M1275" s="4"/>
      <c r="N1275" s="21"/>
      <c r="O1275" s="21"/>
      <c r="P1275" s="21"/>
    </row>
    <row r="1276" spans="3:16" s="7" customFormat="1">
      <c r="C1276" s="99"/>
      <c r="D1276" s="102"/>
      <c r="E1276" s="118"/>
      <c r="F1276" s="111"/>
      <c r="G1276" s="111"/>
      <c r="H1276" s="85" t="s">
        <v>35</v>
      </c>
      <c r="I1276" s="31">
        <v>0</v>
      </c>
      <c r="J1276" s="32">
        <v>0</v>
      </c>
      <c r="K1276" s="32">
        <v>0</v>
      </c>
      <c r="L1276" s="4"/>
      <c r="M1276" s="4"/>
      <c r="N1276" s="21"/>
      <c r="O1276" s="21"/>
      <c r="P1276" s="21"/>
    </row>
    <row r="1277" spans="3:16" s="7" customFormat="1" hidden="1">
      <c r="C1277" s="126" t="s">
        <v>589</v>
      </c>
      <c r="D1277" s="100" t="s">
        <v>590</v>
      </c>
      <c r="E1277" s="129" t="s">
        <v>579</v>
      </c>
      <c r="F1277" s="169">
        <v>2023</v>
      </c>
      <c r="G1277" s="169">
        <v>2023</v>
      </c>
      <c r="H1277" s="85" t="s">
        <v>19</v>
      </c>
      <c r="I1277" s="22">
        <f>I1278+I1279+I1280+I1281</f>
        <v>0</v>
      </c>
      <c r="J1277" s="4">
        <f t="shared" ref="J1277:K1277" si="484">J1278+J1279+J1280+J1281</f>
        <v>0</v>
      </c>
      <c r="K1277" s="4">
        <f t="shared" si="484"/>
        <v>0</v>
      </c>
      <c r="L1277" s="4">
        <v>0</v>
      </c>
      <c r="M1277" s="4">
        <v>0</v>
      </c>
      <c r="N1277" s="21"/>
      <c r="O1277" s="21"/>
      <c r="P1277" s="21"/>
    </row>
    <row r="1278" spans="3:16" s="7" customFormat="1" hidden="1">
      <c r="C1278" s="127"/>
      <c r="D1278" s="101"/>
      <c r="E1278" s="129"/>
      <c r="F1278" s="110"/>
      <c r="G1278" s="110"/>
      <c r="H1278" s="85" t="s">
        <v>20</v>
      </c>
      <c r="I1278" s="31">
        <v>0</v>
      </c>
      <c r="J1278" s="32">
        <v>0</v>
      </c>
      <c r="K1278" s="32">
        <v>0</v>
      </c>
      <c r="L1278" s="4"/>
      <c r="M1278" s="4"/>
      <c r="N1278" s="21"/>
      <c r="O1278" s="21"/>
      <c r="P1278" s="21"/>
    </row>
    <row r="1279" spans="3:16" s="7" customFormat="1" hidden="1">
      <c r="C1279" s="127"/>
      <c r="D1279" s="101"/>
      <c r="E1279" s="129"/>
      <c r="F1279" s="110"/>
      <c r="G1279" s="110"/>
      <c r="H1279" s="85" t="s">
        <v>21</v>
      </c>
      <c r="I1279" s="31">
        <v>0</v>
      </c>
      <c r="J1279" s="32">
        <v>0</v>
      </c>
      <c r="K1279" s="32">
        <v>0</v>
      </c>
      <c r="L1279" s="4"/>
      <c r="M1279" s="4"/>
      <c r="N1279" s="21"/>
      <c r="O1279" s="21"/>
      <c r="P1279" s="21"/>
    </row>
    <row r="1280" spans="3:16" s="7" customFormat="1" hidden="1">
      <c r="C1280" s="127"/>
      <c r="D1280" s="101"/>
      <c r="E1280" s="129"/>
      <c r="F1280" s="110"/>
      <c r="G1280" s="110"/>
      <c r="H1280" s="85" t="s">
        <v>31</v>
      </c>
      <c r="I1280" s="31">
        <v>0</v>
      </c>
      <c r="J1280" s="32">
        <v>0</v>
      </c>
      <c r="K1280" s="32">
        <v>0</v>
      </c>
      <c r="L1280" s="4"/>
      <c r="M1280" s="4"/>
      <c r="N1280" s="21"/>
      <c r="O1280" s="21"/>
      <c r="P1280" s="21"/>
    </row>
    <row r="1281" spans="3:17" s="7" customFormat="1" hidden="1">
      <c r="C1281" s="128"/>
      <c r="D1281" s="102"/>
      <c r="E1281" s="129"/>
      <c r="F1281" s="111"/>
      <c r="G1281" s="111"/>
      <c r="H1281" s="85" t="s">
        <v>35</v>
      </c>
      <c r="I1281" s="31">
        <v>0</v>
      </c>
      <c r="J1281" s="32">
        <v>0</v>
      </c>
      <c r="K1281" s="32">
        <v>0</v>
      </c>
      <c r="L1281" s="4"/>
      <c r="M1281" s="4"/>
      <c r="N1281" s="21"/>
      <c r="O1281" s="21"/>
      <c r="P1281" s="21"/>
    </row>
    <row r="1282" spans="3:17" s="7" customFormat="1">
      <c r="C1282" s="126" t="s">
        <v>591</v>
      </c>
      <c r="D1282" s="100" t="s">
        <v>592</v>
      </c>
      <c r="E1282" s="116" t="s">
        <v>593</v>
      </c>
      <c r="F1282" s="169">
        <v>2021</v>
      </c>
      <c r="G1282" s="169">
        <v>2021</v>
      </c>
      <c r="H1282" s="85" t="s">
        <v>19</v>
      </c>
      <c r="I1282" s="22">
        <f>I1283+I1284+I1285+I1286</f>
        <v>900</v>
      </c>
      <c r="J1282" s="4">
        <f t="shared" ref="J1282:M1282" si="485">J1283+J1284+J1285+J1286</f>
        <v>900</v>
      </c>
      <c r="K1282" s="4">
        <f t="shared" si="485"/>
        <v>900</v>
      </c>
      <c r="L1282" s="4">
        <f t="shared" si="485"/>
        <v>0</v>
      </c>
      <c r="M1282" s="4">
        <f t="shared" si="485"/>
        <v>0</v>
      </c>
      <c r="N1282" s="21">
        <f t="shared" ref="N1282:N1335" si="486">M1282/I1282*100</f>
        <v>0</v>
      </c>
      <c r="O1282" s="21">
        <f t="shared" ref="O1282:O1335" si="487">M1282/J1282*100</f>
        <v>0</v>
      </c>
      <c r="P1282" s="21">
        <f t="shared" ref="P1282:P1335" si="488">L1282/K1282*100</f>
        <v>0</v>
      </c>
    </row>
    <row r="1283" spans="3:17" s="7" customFormat="1">
      <c r="C1283" s="127"/>
      <c r="D1283" s="101"/>
      <c r="E1283" s="117"/>
      <c r="F1283" s="110"/>
      <c r="G1283" s="110"/>
      <c r="H1283" s="85" t="s">
        <v>20</v>
      </c>
      <c r="I1283" s="31">
        <v>900</v>
      </c>
      <c r="J1283" s="32">
        <v>900</v>
      </c>
      <c r="K1283" s="32">
        <v>900</v>
      </c>
      <c r="L1283" s="4"/>
      <c r="M1283" s="4"/>
      <c r="N1283" s="21">
        <f t="shared" si="486"/>
        <v>0</v>
      </c>
      <c r="O1283" s="21">
        <f t="shared" si="487"/>
        <v>0</v>
      </c>
      <c r="P1283" s="21">
        <f t="shared" si="488"/>
        <v>0</v>
      </c>
    </row>
    <row r="1284" spans="3:17" s="7" customFormat="1">
      <c r="C1284" s="127"/>
      <c r="D1284" s="101"/>
      <c r="E1284" s="117"/>
      <c r="F1284" s="110"/>
      <c r="G1284" s="110"/>
      <c r="H1284" s="85" t="s">
        <v>21</v>
      </c>
      <c r="I1284" s="31">
        <v>0</v>
      </c>
      <c r="J1284" s="32">
        <v>0</v>
      </c>
      <c r="K1284" s="32">
        <v>0</v>
      </c>
      <c r="L1284" s="4"/>
      <c r="M1284" s="4"/>
      <c r="N1284" s="21"/>
      <c r="O1284" s="21"/>
      <c r="P1284" s="21"/>
    </row>
    <row r="1285" spans="3:17" s="7" customFormat="1">
      <c r="C1285" s="127"/>
      <c r="D1285" s="101"/>
      <c r="E1285" s="117"/>
      <c r="F1285" s="110"/>
      <c r="G1285" s="110"/>
      <c r="H1285" s="85" t="s">
        <v>31</v>
      </c>
      <c r="I1285" s="31">
        <v>0</v>
      </c>
      <c r="J1285" s="32">
        <v>0</v>
      </c>
      <c r="K1285" s="32">
        <v>0</v>
      </c>
      <c r="L1285" s="4"/>
      <c r="M1285" s="4"/>
      <c r="N1285" s="21"/>
      <c r="O1285" s="21"/>
      <c r="P1285" s="21"/>
    </row>
    <row r="1286" spans="3:17" s="7" customFormat="1">
      <c r="C1286" s="128"/>
      <c r="D1286" s="102"/>
      <c r="E1286" s="118"/>
      <c r="F1286" s="111"/>
      <c r="G1286" s="111"/>
      <c r="H1286" s="85" t="s">
        <v>35</v>
      </c>
      <c r="I1286" s="31">
        <v>0</v>
      </c>
      <c r="J1286" s="32">
        <v>0</v>
      </c>
      <c r="K1286" s="32">
        <v>0</v>
      </c>
      <c r="L1286" s="4"/>
      <c r="M1286" s="4"/>
      <c r="N1286" s="21"/>
      <c r="O1286" s="21"/>
      <c r="P1286" s="21"/>
    </row>
    <row r="1287" spans="3:17" s="15" customFormat="1">
      <c r="C1287" s="126" t="s">
        <v>594</v>
      </c>
      <c r="D1287" s="100" t="s">
        <v>595</v>
      </c>
      <c r="E1287" s="170" t="s">
        <v>596</v>
      </c>
      <c r="F1287" s="116">
        <v>2020</v>
      </c>
      <c r="G1287" s="116">
        <v>2022</v>
      </c>
      <c r="H1287" s="85" t="s">
        <v>19</v>
      </c>
      <c r="I1287" s="22">
        <f>I1288+I1290+I1292+I1293</f>
        <v>1137631.7</v>
      </c>
      <c r="J1287" s="4">
        <f t="shared" ref="J1287:M1287" si="489">J1288+J1290+J1292+J1293</f>
        <v>1183156.2999999998</v>
      </c>
      <c r="K1287" s="4">
        <f t="shared" si="489"/>
        <v>1155899.2</v>
      </c>
      <c r="L1287" s="4">
        <f t="shared" si="489"/>
        <v>180717.2</v>
      </c>
      <c r="M1287" s="4">
        <f t="shared" si="489"/>
        <v>174358.39999999999</v>
      </c>
      <c r="N1287" s="21">
        <f t="shared" si="486"/>
        <v>15.326436490825635</v>
      </c>
      <c r="O1287" s="21">
        <f t="shared" si="487"/>
        <v>14.736717371998949</v>
      </c>
      <c r="P1287" s="21">
        <f t="shared" si="488"/>
        <v>15.634339049633395</v>
      </c>
    </row>
    <row r="1288" spans="3:17" s="15" customFormat="1">
      <c r="C1288" s="127"/>
      <c r="D1288" s="101"/>
      <c r="E1288" s="170"/>
      <c r="F1288" s="117"/>
      <c r="G1288" s="117"/>
      <c r="H1288" s="85" t="s">
        <v>20</v>
      </c>
      <c r="I1288" s="31">
        <f>I1296+I1303</f>
        <v>425208.5</v>
      </c>
      <c r="J1288" s="32">
        <f>J1296+J1303</f>
        <v>470733.1</v>
      </c>
      <c r="K1288" s="32">
        <f>K1296+K1303</f>
        <v>443476</v>
      </c>
      <c r="L1288" s="32">
        <f>L1296+L1303</f>
        <v>77546.899999999994</v>
      </c>
      <c r="M1288" s="32">
        <f>M1296+M1303</f>
        <v>76847.5</v>
      </c>
      <c r="N1288" s="21">
        <f t="shared" si="486"/>
        <v>18.072898354571933</v>
      </c>
      <c r="O1288" s="21">
        <f t="shared" si="487"/>
        <v>16.325068281792802</v>
      </c>
      <c r="P1288" s="21">
        <f t="shared" si="488"/>
        <v>17.486154831377572</v>
      </c>
    </row>
    <row r="1289" spans="3:17" s="15" customFormat="1" ht="30">
      <c r="C1289" s="127"/>
      <c r="D1289" s="101"/>
      <c r="E1289" s="170"/>
      <c r="F1289" s="117"/>
      <c r="G1289" s="117"/>
      <c r="H1289" s="86" t="s">
        <v>999</v>
      </c>
      <c r="I1289" s="31">
        <f>I1297+I1304</f>
        <v>78340.399999999994</v>
      </c>
      <c r="J1289" s="31">
        <f t="shared" ref="J1289:M1289" si="490">J1297+J1304</f>
        <v>78340.399999999994</v>
      </c>
      <c r="K1289" s="31">
        <f t="shared" si="490"/>
        <v>78340.399999999994</v>
      </c>
      <c r="L1289" s="31">
        <f t="shared" si="490"/>
        <v>11720.099999999999</v>
      </c>
      <c r="M1289" s="31">
        <f t="shared" si="490"/>
        <v>11020.7</v>
      </c>
      <c r="N1289" s="21">
        <f t="shared" ref="N1289" si="491">M1289/I1289*100</f>
        <v>14.067709636407272</v>
      </c>
      <c r="O1289" s="21">
        <f t="shared" ref="O1289" si="492">M1289/J1289*100</f>
        <v>14.067709636407272</v>
      </c>
      <c r="P1289" s="21">
        <f t="shared" ref="P1289" si="493">L1289/K1289*100</f>
        <v>14.960480160938673</v>
      </c>
    </row>
    <row r="1290" spans="3:17" s="15" customFormat="1">
      <c r="C1290" s="127"/>
      <c r="D1290" s="101"/>
      <c r="E1290" s="170"/>
      <c r="F1290" s="117"/>
      <c r="G1290" s="117"/>
      <c r="H1290" s="214" t="s">
        <v>21</v>
      </c>
      <c r="I1290" s="31">
        <f>I1298+I1305</f>
        <v>712423.2</v>
      </c>
      <c r="J1290" s="32">
        <f>J1298+J1305</f>
        <v>712423.2</v>
      </c>
      <c r="K1290" s="32">
        <f>K1298+K1305</f>
        <v>712423.2</v>
      </c>
      <c r="L1290" s="32">
        <f>L1298+L1305</f>
        <v>103170.3</v>
      </c>
      <c r="M1290" s="32">
        <f>M1298+M1305</f>
        <v>97510.9</v>
      </c>
      <c r="N1290" s="21">
        <f t="shared" si="486"/>
        <v>13.687215688652476</v>
      </c>
      <c r="O1290" s="21">
        <f t="shared" si="487"/>
        <v>13.687215688652476</v>
      </c>
      <c r="P1290" s="21">
        <f t="shared" si="488"/>
        <v>14.48160306963614</v>
      </c>
    </row>
    <row r="1291" spans="3:17" s="15" customFormat="1" ht="30">
      <c r="C1291" s="127"/>
      <c r="D1291" s="101"/>
      <c r="E1291" s="170"/>
      <c r="F1291" s="117"/>
      <c r="G1291" s="117"/>
      <c r="H1291" s="87" t="s">
        <v>1000</v>
      </c>
      <c r="I1291" s="31">
        <f>I1299+I1306</f>
        <v>712423.2</v>
      </c>
      <c r="J1291" s="31">
        <f t="shared" ref="J1291:M1291" si="494">J1299+J1306</f>
        <v>712423.2</v>
      </c>
      <c r="K1291" s="31">
        <f t="shared" si="494"/>
        <v>712423.2</v>
      </c>
      <c r="L1291" s="31">
        <f t="shared" si="494"/>
        <v>103170.3</v>
      </c>
      <c r="M1291" s="31">
        <f t="shared" si="494"/>
        <v>97510.9</v>
      </c>
      <c r="N1291" s="21">
        <f t="shared" ref="N1291" si="495">M1291/I1291*100</f>
        <v>13.687215688652476</v>
      </c>
      <c r="O1291" s="21">
        <f t="shared" ref="O1291" si="496">M1291/J1291*100</f>
        <v>13.687215688652476</v>
      </c>
      <c r="P1291" s="21">
        <f t="shared" ref="P1291" si="497">L1291/K1291*100</f>
        <v>14.48160306963614</v>
      </c>
    </row>
    <row r="1292" spans="3:17" s="15" customFormat="1">
      <c r="C1292" s="127"/>
      <c r="D1292" s="101"/>
      <c r="E1292" s="170"/>
      <c r="F1292" s="117"/>
      <c r="G1292" s="117"/>
      <c r="H1292" s="85" t="s">
        <v>31</v>
      </c>
      <c r="I1292" s="31">
        <f>I1301+I1307</f>
        <v>0</v>
      </c>
      <c r="J1292" s="32">
        <f t="shared" ref="J1292:M1292" si="498">J1301+J1307</f>
        <v>0</v>
      </c>
      <c r="K1292" s="32">
        <f t="shared" si="498"/>
        <v>0</v>
      </c>
      <c r="L1292" s="32">
        <f t="shared" si="498"/>
        <v>0</v>
      </c>
      <c r="M1292" s="32">
        <f t="shared" si="498"/>
        <v>0</v>
      </c>
      <c r="N1292" s="21"/>
      <c r="O1292" s="21"/>
      <c r="P1292" s="21"/>
    </row>
    <row r="1293" spans="3:17" s="15" customFormat="1" ht="68.25" customHeight="1">
      <c r="C1293" s="128"/>
      <c r="D1293" s="102"/>
      <c r="E1293" s="170"/>
      <c r="F1293" s="118"/>
      <c r="G1293" s="118"/>
      <c r="H1293" s="85" t="s">
        <v>35</v>
      </c>
      <c r="I1293" s="31">
        <v>0</v>
      </c>
      <c r="J1293" s="32">
        <v>0</v>
      </c>
      <c r="K1293" s="32">
        <v>0</v>
      </c>
      <c r="L1293" s="32">
        <v>0</v>
      </c>
      <c r="M1293" s="32">
        <v>0</v>
      </c>
      <c r="N1293" s="21"/>
      <c r="O1293" s="21"/>
      <c r="P1293" s="21"/>
    </row>
    <row r="1294" spans="3:17" s="15" customFormat="1">
      <c r="C1294" s="82"/>
      <c r="D1294" s="166" t="s">
        <v>24</v>
      </c>
      <c r="E1294" s="167"/>
      <c r="F1294" s="167"/>
      <c r="G1294" s="168"/>
      <c r="H1294" s="85"/>
      <c r="I1294" s="31"/>
      <c r="J1294" s="32"/>
      <c r="K1294" s="32"/>
      <c r="L1294" s="4"/>
      <c r="M1294" s="4"/>
      <c r="N1294" s="21"/>
      <c r="O1294" s="21"/>
      <c r="P1294" s="21"/>
    </row>
    <row r="1295" spans="3:17" s="7" customFormat="1">
      <c r="C1295" s="126"/>
      <c r="D1295" s="100"/>
      <c r="E1295" s="129" t="s">
        <v>146</v>
      </c>
      <c r="F1295" s="116">
        <v>2020</v>
      </c>
      <c r="G1295" s="116">
        <v>2022</v>
      </c>
      <c r="H1295" s="85" t="s">
        <v>19</v>
      </c>
      <c r="I1295" s="22">
        <f>I1296+I1298+I1300+I1301</f>
        <v>297137.90000000002</v>
      </c>
      <c r="J1295" s="4">
        <f t="shared" ref="J1295:M1295" si="499">J1296+J1298+J1300+J1301</f>
        <v>317662.5</v>
      </c>
      <c r="K1295" s="4">
        <f t="shared" si="499"/>
        <v>290405.40000000002</v>
      </c>
      <c r="L1295" s="4">
        <f t="shared" si="499"/>
        <v>68475</v>
      </c>
      <c r="M1295" s="4">
        <f t="shared" si="499"/>
        <v>62394.399999999994</v>
      </c>
      <c r="N1295" s="21">
        <f t="shared" si="486"/>
        <v>20.998465695557513</v>
      </c>
      <c r="O1295" s="21">
        <f t="shared" si="487"/>
        <v>19.64172667532365</v>
      </c>
      <c r="P1295" s="21">
        <f t="shared" si="488"/>
        <v>23.579107000076444</v>
      </c>
    </row>
    <row r="1296" spans="3:17" s="7" customFormat="1">
      <c r="C1296" s="127"/>
      <c r="D1296" s="101"/>
      <c r="E1296" s="129"/>
      <c r="F1296" s="117"/>
      <c r="G1296" s="117"/>
      <c r="H1296" s="85" t="s">
        <v>20</v>
      </c>
      <c r="I1296" s="31">
        <f>I1310+I1365+I1395+I1405+I1435+I1595+I1635+I1649+I1659+I1669+I1680+I1699+I1709+I1754++I1761+I1768+I1778+I1783+I1795+I1788</f>
        <v>118714.7</v>
      </c>
      <c r="J1296" s="32">
        <f>J1310+J1365+J1395+J1405+J1435+J1595+J1635+J1649+J1659+J1669+J1680+J1699+J1709+J1754++J1761+J1768+J1778+J1783+J1795+J1788</f>
        <v>139239.29999999999</v>
      </c>
      <c r="K1296" s="32">
        <f>K1310+K1365+K1395+K1405+K1435+K1595+K1635+K1649+K1659+K1669+K1680+K1699+K1709+K1754++K1761+K1768+K1778+K1783+K1795+K1788</f>
        <v>111982.2</v>
      </c>
      <c r="L1296" s="32">
        <f>L1310+L1365+L1395+L1405+L1435+L1595+L1635+L1649+L1659+L1669+L1680+L1699+L1709+L1754++L1761+L1768+L1778+L1783+L1795+L1788</f>
        <v>18718.699999999997</v>
      </c>
      <c r="M1296" s="32">
        <f>M1310+M1365+M1395+M1405+M1435+M1595+M1635+M1649+M1659+M1669+M1680+M1699+M1709+M1754++M1761+M1768+M1778+M1783+M1795+M1788</f>
        <v>18049.899999999998</v>
      </c>
      <c r="N1296" s="21">
        <f t="shared" si="486"/>
        <v>15.204435507986794</v>
      </c>
      <c r="O1296" s="21">
        <f t="shared" si="487"/>
        <v>12.963222308644182</v>
      </c>
      <c r="P1296" s="21">
        <f t="shared" si="488"/>
        <v>16.715781615292428</v>
      </c>
      <c r="Q1296" s="77"/>
    </row>
    <row r="1297" spans="3:17" s="7" customFormat="1" ht="30">
      <c r="C1297" s="127"/>
      <c r="D1297" s="101"/>
      <c r="E1297" s="129"/>
      <c r="F1297" s="117"/>
      <c r="G1297" s="117"/>
      <c r="H1297" s="86" t="s">
        <v>999</v>
      </c>
      <c r="I1297" s="31">
        <f>I1636+I1710+I1748+I1796</f>
        <v>12340.4</v>
      </c>
      <c r="J1297" s="31">
        <f t="shared" ref="J1297:M1297" si="500">J1636+J1710+J1748+J1796</f>
        <v>12340.4</v>
      </c>
      <c r="K1297" s="31">
        <f t="shared" si="500"/>
        <v>12340.4</v>
      </c>
      <c r="L1297" s="31">
        <f t="shared" si="500"/>
        <v>5118.3999999999996</v>
      </c>
      <c r="M1297" s="31">
        <f t="shared" si="500"/>
        <v>4449.6000000000004</v>
      </c>
      <c r="N1297" s="21">
        <f t="shared" ref="N1297:N1299" si="501">M1297/I1297*100</f>
        <v>36.057178049333899</v>
      </c>
      <c r="O1297" s="21">
        <f t="shared" ref="O1297:O1299" si="502">M1297/J1297*100</f>
        <v>36.057178049333899</v>
      </c>
      <c r="P1297" s="21">
        <f t="shared" ref="P1297:P1299" si="503">L1297/K1297*100</f>
        <v>41.476775469190628</v>
      </c>
      <c r="Q1297" s="77"/>
    </row>
    <row r="1298" spans="3:17" s="7" customFormat="1">
      <c r="C1298" s="127"/>
      <c r="D1298" s="101"/>
      <c r="E1298" s="129"/>
      <c r="F1298" s="117"/>
      <c r="G1298" s="117"/>
      <c r="H1298" s="214" t="s">
        <v>21</v>
      </c>
      <c r="I1298" s="31">
        <f>I1311+I1366+I1396+I1406+I1436+I1596+I1637+I1650+I1660+I1670+I1681+I1700+I1711+I1756++I1763+I1769+I1779+I1784+I1797+I1790</f>
        <v>178423.2</v>
      </c>
      <c r="J1298" s="32">
        <f>J1311+J1366+J1396+J1406+J1436+J1596+J1637+J1650+J1660+J1670+J1681+J1700+J1711+J1756++J1763+J1769+J1779+J1784+J1797+J1790</f>
        <v>178423.2</v>
      </c>
      <c r="K1298" s="32">
        <f>K1311+K1366+K1396+K1406+K1436+K1596+K1637+K1650+K1660+K1670+K1681+K1700+K1711+K1756++K1763+K1769+K1779+K1784+K1797+K1790</f>
        <v>178423.2</v>
      </c>
      <c r="L1298" s="32">
        <f>L1311+L1366+L1396+L1406+L1436+L1596+L1637+L1650+L1660+L1670+L1681+L1700+L1711+L1756++L1763+L1769+L1779+L1784+L1797+L1790</f>
        <v>49756.3</v>
      </c>
      <c r="M1298" s="32">
        <f>M1311+M1366+M1396+M1406+M1436+M1596+M1637+M1650+M1660+M1670+M1681+M1700+M1711+M1756++M1763+M1769+M1779+M1784+M1797+M1790</f>
        <v>44344.5</v>
      </c>
      <c r="N1298" s="21">
        <f t="shared" si="501"/>
        <v>24.853550435145202</v>
      </c>
      <c r="O1298" s="21">
        <f t="shared" si="502"/>
        <v>24.853550435145202</v>
      </c>
      <c r="P1298" s="21">
        <f t="shared" si="503"/>
        <v>27.886676172156982</v>
      </c>
    </row>
    <row r="1299" spans="3:17" s="7" customFormat="1" ht="30">
      <c r="C1299" s="127"/>
      <c r="D1299" s="101"/>
      <c r="E1299" s="129"/>
      <c r="F1299" s="117"/>
      <c r="G1299" s="117"/>
      <c r="H1299" s="87" t="s">
        <v>1000</v>
      </c>
      <c r="I1299" s="31">
        <f>I1638+I1712+I1750+I1798</f>
        <v>178423.2</v>
      </c>
      <c r="J1299" s="31">
        <f t="shared" ref="J1299:M1299" si="504">J1638+J1712+J1750+J1798</f>
        <v>178423.2</v>
      </c>
      <c r="K1299" s="31">
        <f t="shared" si="504"/>
        <v>178423.2</v>
      </c>
      <c r="L1299" s="31">
        <f t="shared" si="504"/>
        <v>49756.3</v>
      </c>
      <c r="M1299" s="31">
        <f t="shared" si="504"/>
        <v>44344.5</v>
      </c>
      <c r="N1299" s="21">
        <f t="shared" si="501"/>
        <v>24.853550435145202</v>
      </c>
      <c r="O1299" s="21">
        <f t="shared" si="502"/>
        <v>24.853550435145202</v>
      </c>
      <c r="P1299" s="21">
        <f t="shared" si="503"/>
        <v>27.886676172156982</v>
      </c>
    </row>
    <row r="1300" spans="3:17" s="7" customFormat="1">
      <c r="C1300" s="127"/>
      <c r="D1300" s="101"/>
      <c r="E1300" s="129"/>
      <c r="F1300" s="117"/>
      <c r="G1300" s="117"/>
      <c r="H1300" s="85" t="s">
        <v>31</v>
      </c>
      <c r="I1300" s="31">
        <f>I1312+I1367+I1397+I1407+I1437+I1597+I1639+I1651+I1671+I1681+I1701+I1751</f>
        <v>0</v>
      </c>
      <c r="J1300" s="32">
        <f>J1312+J1367+J1397+J1407+J1437+J1597+J1639+J1651+J1671+J1681+J1701+J1751</f>
        <v>0</v>
      </c>
      <c r="K1300" s="32">
        <f>K1312+K1367+K1397+K1407+K1437+K1597+K1639+K1651+K1671+K1681+K1701+K1751</f>
        <v>0</v>
      </c>
      <c r="L1300" s="32">
        <f>L1312+L1367+L1397+L1407+L1437+L1597+L1639+L1651+L1671+L1681+L1701+L1751</f>
        <v>0</v>
      </c>
      <c r="M1300" s="32">
        <f>M1312+M1367+M1397+M1407+M1437+M1597+M1639+M1651+M1671+M1681+M1701+M1751</f>
        <v>0</v>
      </c>
      <c r="N1300" s="21"/>
      <c r="O1300" s="21"/>
      <c r="P1300" s="21"/>
    </row>
    <row r="1301" spans="3:17" s="7" customFormat="1">
      <c r="C1301" s="128"/>
      <c r="D1301" s="102"/>
      <c r="E1301" s="129"/>
      <c r="F1301" s="118"/>
      <c r="G1301" s="118"/>
      <c r="H1301" s="85" t="s">
        <v>35</v>
      </c>
      <c r="I1301" s="31">
        <f>I1313+I1368+I1398+I1408+I1438+I1598+I1640+I1652+I1672+I1682+I1702+I1752</f>
        <v>0</v>
      </c>
      <c r="J1301" s="32">
        <f>J1313+J1368+J1398+J1408+J1438+J1598+J1640+J1652+J1672+J1682+J1702+J1752</f>
        <v>0</v>
      </c>
      <c r="K1301" s="32">
        <f>K1313+K1368+K1398+K1408+K1438+K1598+K1640+K1652+K1672+K1682+K1702+K1752</f>
        <v>0</v>
      </c>
      <c r="L1301" s="32">
        <f>L1313+L1368+L1398+L1408+L1438+L1598+L1640+L1652+L1672+L1682+L1702+L1752</f>
        <v>0</v>
      </c>
      <c r="M1301" s="32">
        <f>M1313+M1368+M1398+M1408+M1438+M1598+M1640+M1652+M1672+M1682+M1702+M1752</f>
        <v>0</v>
      </c>
      <c r="N1301" s="21"/>
      <c r="O1301" s="21"/>
      <c r="P1301" s="21"/>
    </row>
    <row r="1302" spans="3:17" s="7" customFormat="1">
      <c r="C1302" s="126"/>
      <c r="D1302" s="100"/>
      <c r="E1302" s="138" t="s">
        <v>597</v>
      </c>
      <c r="F1302" s="116">
        <v>2020</v>
      </c>
      <c r="G1302" s="116">
        <v>2022</v>
      </c>
      <c r="H1302" s="85" t="s">
        <v>19</v>
      </c>
      <c r="I1302" s="22">
        <f>I1303+I1305+I1307+I1308</f>
        <v>840493.8</v>
      </c>
      <c r="J1302" s="4">
        <f>J1303+J1305+J1307+J1308</f>
        <v>865493.8</v>
      </c>
      <c r="K1302" s="4">
        <f t="shared" ref="K1302:M1302" si="505">K1303+K1305+K1307+K1308</f>
        <v>865493.8</v>
      </c>
      <c r="L1302" s="4">
        <f t="shared" si="505"/>
        <v>112242.2</v>
      </c>
      <c r="M1302" s="4">
        <f t="shared" si="505"/>
        <v>111964</v>
      </c>
      <c r="N1302" s="21">
        <f t="shared" si="486"/>
        <v>13.321216646690315</v>
      </c>
      <c r="O1302" s="21">
        <f t="shared" si="487"/>
        <v>12.936430047216977</v>
      </c>
      <c r="P1302" s="21">
        <f t="shared" si="488"/>
        <v>12.968573547262846</v>
      </c>
    </row>
    <row r="1303" spans="3:17" s="7" customFormat="1">
      <c r="C1303" s="127"/>
      <c r="D1303" s="101"/>
      <c r="E1303" s="138"/>
      <c r="F1303" s="117"/>
      <c r="G1303" s="117"/>
      <c r="H1303" s="85" t="s">
        <v>20</v>
      </c>
      <c r="I1303" s="32">
        <f>I1689+I1730+I1737+I1773+I1742</f>
        <v>306493.8</v>
      </c>
      <c r="J1303" s="32">
        <f>J1689+J1730+J1737+J1773+J1742</f>
        <v>331493.8</v>
      </c>
      <c r="K1303" s="32">
        <f>K1689+K1730+K1737+K1773+K1742</f>
        <v>331493.8</v>
      </c>
      <c r="L1303" s="32">
        <f>L1689+L1730+L1737+L1773+L1742</f>
        <v>58828.2</v>
      </c>
      <c r="M1303" s="32">
        <f>M1689+M1730+M1737+M1773+M1742</f>
        <v>58797.599999999999</v>
      </c>
      <c r="N1303" s="21">
        <f t="shared" si="486"/>
        <v>19.183944340799066</v>
      </c>
      <c r="O1303" s="21">
        <f t="shared" si="487"/>
        <v>17.737164314988696</v>
      </c>
      <c r="P1303" s="21">
        <f t="shared" si="488"/>
        <v>17.746395256864535</v>
      </c>
    </row>
    <row r="1304" spans="3:17" s="7" customFormat="1" ht="30">
      <c r="C1304" s="127"/>
      <c r="D1304" s="101"/>
      <c r="E1304" s="138"/>
      <c r="F1304" s="117"/>
      <c r="G1304" s="117"/>
      <c r="H1304" s="86" t="s">
        <v>999</v>
      </c>
      <c r="I1304" s="32">
        <f>I1723</f>
        <v>66000</v>
      </c>
      <c r="J1304" s="32">
        <f t="shared" ref="J1304:M1304" si="506">J1723</f>
        <v>66000</v>
      </c>
      <c r="K1304" s="32">
        <f t="shared" si="506"/>
        <v>66000</v>
      </c>
      <c r="L1304" s="32">
        <f t="shared" si="506"/>
        <v>6601.7</v>
      </c>
      <c r="M1304" s="32">
        <f t="shared" si="506"/>
        <v>6571.1</v>
      </c>
      <c r="N1304" s="21">
        <f t="shared" ref="N1304:N1306" si="507">M1304/I1304*100</f>
        <v>9.956212121212122</v>
      </c>
      <c r="O1304" s="21">
        <f t="shared" ref="O1304:O1306" si="508">M1304/J1304*100</f>
        <v>9.956212121212122</v>
      </c>
      <c r="P1304" s="21">
        <f t="shared" ref="P1304:P1306" si="509">L1304/K1304*100</f>
        <v>10.002575757575757</v>
      </c>
    </row>
    <row r="1305" spans="3:17" s="7" customFormat="1">
      <c r="C1305" s="127"/>
      <c r="D1305" s="101"/>
      <c r="E1305" s="138"/>
      <c r="F1305" s="117"/>
      <c r="G1305" s="117"/>
      <c r="H1305" s="214" t="s">
        <v>21</v>
      </c>
      <c r="I1305" s="31">
        <f>I1690+I1732+I1738+I1774</f>
        <v>534000</v>
      </c>
      <c r="J1305" s="32">
        <f>J1690+J1732+J1738+J1774</f>
        <v>534000</v>
      </c>
      <c r="K1305" s="32">
        <f>K1690+K1732+K1738+K1774</f>
        <v>534000</v>
      </c>
      <c r="L1305" s="32">
        <f>L1690+L1732+L1738+L1774</f>
        <v>53414</v>
      </c>
      <c r="M1305" s="32">
        <f>M1690+M1732+M1738+M1774</f>
        <v>53166.400000000001</v>
      </c>
      <c r="N1305" s="21">
        <f t="shared" si="507"/>
        <v>9.9562546816479394</v>
      </c>
      <c r="O1305" s="21">
        <f t="shared" si="508"/>
        <v>9.9562546816479394</v>
      </c>
      <c r="P1305" s="21">
        <f t="shared" si="509"/>
        <v>10.002621722846442</v>
      </c>
    </row>
    <row r="1306" spans="3:17" s="7" customFormat="1" ht="30">
      <c r="C1306" s="127"/>
      <c r="D1306" s="101"/>
      <c r="E1306" s="138"/>
      <c r="F1306" s="117"/>
      <c r="G1306" s="117"/>
      <c r="H1306" s="87" t="s">
        <v>1000</v>
      </c>
      <c r="I1306" s="32">
        <f>I1725</f>
        <v>534000</v>
      </c>
      <c r="J1306" s="32">
        <f t="shared" ref="J1306:M1306" si="510">J1725</f>
        <v>534000</v>
      </c>
      <c r="K1306" s="32">
        <f t="shared" si="510"/>
        <v>534000</v>
      </c>
      <c r="L1306" s="32">
        <f t="shared" si="510"/>
        <v>53414</v>
      </c>
      <c r="M1306" s="32">
        <f t="shared" si="510"/>
        <v>53166.400000000001</v>
      </c>
      <c r="N1306" s="21">
        <f t="shared" si="507"/>
        <v>9.9562546816479394</v>
      </c>
      <c r="O1306" s="21">
        <f t="shared" si="508"/>
        <v>9.9562546816479394</v>
      </c>
      <c r="P1306" s="21">
        <f t="shared" si="509"/>
        <v>10.002621722846442</v>
      </c>
    </row>
    <row r="1307" spans="3:17" s="7" customFormat="1">
      <c r="C1307" s="127"/>
      <c r="D1307" s="101"/>
      <c r="E1307" s="138"/>
      <c r="F1307" s="117"/>
      <c r="G1307" s="117"/>
      <c r="H1307" s="85" t="s">
        <v>31</v>
      </c>
      <c r="I1307" s="31"/>
      <c r="J1307" s="32"/>
      <c r="K1307" s="32"/>
      <c r="L1307" s="32"/>
      <c r="M1307" s="32"/>
      <c r="N1307" s="21"/>
      <c r="O1307" s="21"/>
      <c r="P1307" s="21"/>
    </row>
    <row r="1308" spans="3:17" s="7" customFormat="1">
      <c r="C1308" s="128"/>
      <c r="D1308" s="102"/>
      <c r="E1308" s="138"/>
      <c r="F1308" s="118"/>
      <c r="G1308" s="118"/>
      <c r="H1308" s="85" t="s">
        <v>35</v>
      </c>
      <c r="I1308" s="31"/>
      <c r="J1308" s="32"/>
      <c r="K1308" s="32"/>
      <c r="L1308" s="32"/>
      <c r="M1308" s="32"/>
      <c r="N1308" s="21"/>
      <c r="O1308" s="21"/>
      <c r="P1308" s="21"/>
    </row>
    <row r="1309" spans="3:17" s="7" customFormat="1">
      <c r="C1309" s="126" t="s">
        <v>598</v>
      </c>
      <c r="D1309" s="100" t="s">
        <v>599</v>
      </c>
      <c r="E1309" s="129" t="s">
        <v>349</v>
      </c>
      <c r="F1309" s="116">
        <v>2020</v>
      </c>
      <c r="G1309" s="116">
        <v>2022</v>
      </c>
      <c r="H1309" s="85" t="s">
        <v>19</v>
      </c>
      <c r="I1309" s="22">
        <f>I1310+I1311+I1312+I1313</f>
        <v>66529</v>
      </c>
      <c r="J1309" s="4">
        <f t="shared" ref="J1309:M1309" si="511">J1310+J1311+J1312+J1313</f>
        <v>85889</v>
      </c>
      <c r="K1309" s="4">
        <f t="shared" si="511"/>
        <v>61980.7</v>
      </c>
      <c r="L1309" s="4">
        <f t="shared" si="511"/>
        <v>12529</v>
      </c>
      <c r="M1309" s="4">
        <f t="shared" si="511"/>
        <v>12529</v>
      </c>
      <c r="N1309" s="21">
        <f t="shared" si="486"/>
        <v>18.832388883043485</v>
      </c>
      <c r="O1309" s="21">
        <f t="shared" si="487"/>
        <v>14.587432616516665</v>
      </c>
      <c r="P1309" s="21">
        <f t="shared" si="488"/>
        <v>20.214357049855845</v>
      </c>
    </row>
    <row r="1310" spans="3:17" s="7" customFormat="1">
      <c r="C1310" s="127"/>
      <c r="D1310" s="101"/>
      <c r="E1310" s="129"/>
      <c r="F1310" s="117"/>
      <c r="G1310" s="117"/>
      <c r="H1310" s="85" t="s">
        <v>20</v>
      </c>
      <c r="I1310" s="31">
        <f>SUM(I1315+I1320+I1325+I1330+I1335+I1340+I1345+I1350+I1355+I1360)</f>
        <v>66529</v>
      </c>
      <c r="J1310" s="32">
        <f t="shared" ref="J1310:M1310" si="512">SUM(J1315+J1320+J1325+J1330+J1335+J1340+J1345+J1350+J1355+J1360)</f>
        <v>85889</v>
      </c>
      <c r="K1310" s="32">
        <f t="shared" si="512"/>
        <v>61980.7</v>
      </c>
      <c r="L1310" s="32">
        <f t="shared" si="512"/>
        <v>12529</v>
      </c>
      <c r="M1310" s="32">
        <f t="shared" si="512"/>
        <v>12529</v>
      </c>
      <c r="N1310" s="21">
        <f t="shared" si="486"/>
        <v>18.832388883043485</v>
      </c>
      <c r="O1310" s="21">
        <f t="shared" si="487"/>
        <v>14.587432616516665</v>
      </c>
      <c r="P1310" s="21">
        <f t="shared" si="488"/>
        <v>20.214357049855845</v>
      </c>
    </row>
    <row r="1311" spans="3:17" s="7" customFormat="1">
      <c r="C1311" s="127"/>
      <c r="D1311" s="101"/>
      <c r="E1311" s="129"/>
      <c r="F1311" s="117"/>
      <c r="G1311" s="117"/>
      <c r="H1311" s="85" t="s">
        <v>21</v>
      </c>
      <c r="I1311" s="31">
        <f>I1316+I1326</f>
        <v>0</v>
      </c>
      <c r="J1311" s="32">
        <f t="shared" ref="J1311:M1313" si="513">J1316+J1326</f>
        <v>0</v>
      </c>
      <c r="K1311" s="32">
        <f t="shared" si="513"/>
        <v>0</v>
      </c>
      <c r="L1311" s="32">
        <f t="shared" si="513"/>
        <v>0</v>
      </c>
      <c r="M1311" s="32">
        <f t="shared" si="513"/>
        <v>0</v>
      </c>
      <c r="N1311" s="21"/>
      <c r="O1311" s="21"/>
      <c r="P1311" s="21"/>
    </row>
    <row r="1312" spans="3:17" s="7" customFormat="1">
      <c r="C1312" s="127"/>
      <c r="D1312" s="101"/>
      <c r="E1312" s="129"/>
      <c r="F1312" s="117"/>
      <c r="G1312" s="117"/>
      <c r="H1312" s="85" t="s">
        <v>31</v>
      </c>
      <c r="I1312" s="31">
        <f>I1317+I1327</f>
        <v>0</v>
      </c>
      <c r="J1312" s="32">
        <f t="shared" si="513"/>
        <v>0</v>
      </c>
      <c r="K1312" s="32">
        <f t="shared" si="513"/>
        <v>0</v>
      </c>
      <c r="L1312" s="32">
        <f t="shared" si="513"/>
        <v>0</v>
      </c>
      <c r="M1312" s="32">
        <f t="shared" si="513"/>
        <v>0</v>
      </c>
      <c r="N1312" s="21"/>
      <c r="O1312" s="21"/>
      <c r="P1312" s="21"/>
    </row>
    <row r="1313" spans="3:16" s="7" customFormat="1">
      <c r="C1313" s="128"/>
      <c r="D1313" s="102"/>
      <c r="E1313" s="129"/>
      <c r="F1313" s="118"/>
      <c r="G1313" s="118"/>
      <c r="H1313" s="85" t="s">
        <v>35</v>
      </c>
      <c r="I1313" s="31">
        <f>I1318+I1328</f>
        <v>0</v>
      </c>
      <c r="J1313" s="32">
        <f t="shared" si="513"/>
        <v>0</v>
      </c>
      <c r="K1313" s="32">
        <f t="shared" si="513"/>
        <v>0</v>
      </c>
      <c r="L1313" s="32">
        <f t="shared" si="513"/>
        <v>0</v>
      </c>
      <c r="M1313" s="32">
        <f t="shared" si="513"/>
        <v>0</v>
      </c>
      <c r="N1313" s="21"/>
      <c r="O1313" s="21"/>
      <c r="P1313" s="21"/>
    </row>
    <row r="1314" spans="3:16" s="7" customFormat="1">
      <c r="C1314" s="126" t="s">
        <v>600</v>
      </c>
      <c r="D1314" s="163" t="s">
        <v>601</v>
      </c>
      <c r="E1314" s="116" t="s">
        <v>59</v>
      </c>
      <c r="F1314" s="148">
        <v>2021</v>
      </c>
      <c r="G1314" s="148">
        <v>2021</v>
      </c>
      <c r="H1314" s="85" t="s">
        <v>19</v>
      </c>
      <c r="I1314" s="22">
        <f>I1315+I1316+I1317+I1318</f>
        <v>800</v>
      </c>
      <c r="J1314" s="4">
        <f t="shared" ref="J1314:M1314" si="514">J1315+J1316+J1317+J1318</f>
        <v>13329</v>
      </c>
      <c r="K1314" s="4">
        <f t="shared" si="514"/>
        <v>13029</v>
      </c>
      <c r="L1314" s="4">
        <f t="shared" si="514"/>
        <v>12529</v>
      </c>
      <c r="M1314" s="4">
        <f t="shared" si="514"/>
        <v>12529</v>
      </c>
      <c r="N1314" s="21">
        <f t="shared" si="486"/>
        <v>1566.125</v>
      </c>
      <c r="O1314" s="21">
        <f t="shared" si="487"/>
        <v>93.998049366043972</v>
      </c>
      <c r="P1314" s="21">
        <f t="shared" si="488"/>
        <v>96.16240693836825</v>
      </c>
    </row>
    <row r="1315" spans="3:16" s="7" customFormat="1">
      <c r="C1315" s="127"/>
      <c r="D1315" s="164"/>
      <c r="E1315" s="117"/>
      <c r="F1315" s="149"/>
      <c r="G1315" s="149"/>
      <c r="H1315" s="85" t="s">
        <v>20</v>
      </c>
      <c r="I1315" s="31">
        <v>800</v>
      </c>
      <c r="J1315" s="32">
        <f>800+12529</f>
        <v>13329</v>
      </c>
      <c r="K1315" s="32">
        <v>13029</v>
      </c>
      <c r="L1315" s="4">
        <v>12529</v>
      </c>
      <c r="M1315" s="4">
        <v>12529</v>
      </c>
      <c r="N1315" s="21">
        <f t="shared" si="486"/>
        <v>1566.125</v>
      </c>
      <c r="O1315" s="21">
        <f t="shared" si="487"/>
        <v>93.998049366043972</v>
      </c>
      <c r="P1315" s="21">
        <f t="shared" si="488"/>
        <v>96.16240693836825</v>
      </c>
    </row>
    <row r="1316" spans="3:16" s="7" customFormat="1">
      <c r="C1316" s="127"/>
      <c r="D1316" s="164"/>
      <c r="E1316" s="117"/>
      <c r="F1316" s="149"/>
      <c r="G1316" s="149"/>
      <c r="H1316" s="85" t="s">
        <v>21</v>
      </c>
      <c r="I1316" s="31">
        <v>0</v>
      </c>
      <c r="J1316" s="32">
        <v>0</v>
      </c>
      <c r="K1316" s="32">
        <v>0</v>
      </c>
      <c r="L1316" s="4"/>
      <c r="M1316" s="4"/>
      <c r="N1316" s="21"/>
      <c r="O1316" s="21"/>
      <c r="P1316" s="21"/>
    </row>
    <row r="1317" spans="3:16" s="7" customFormat="1">
      <c r="C1317" s="127"/>
      <c r="D1317" s="164"/>
      <c r="E1317" s="117"/>
      <c r="F1317" s="149"/>
      <c r="G1317" s="149"/>
      <c r="H1317" s="85" t="s">
        <v>31</v>
      </c>
      <c r="I1317" s="31">
        <v>0</v>
      </c>
      <c r="J1317" s="32">
        <v>0</v>
      </c>
      <c r="K1317" s="32">
        <v>0</v>
      </c>
      <c r="L1317" s="4"/>
      <c r="M1317" s="4"/>
      <c r="N1317" s="21"/>
      <c r="O1317" s="21"/>
      <c r="P1317" s="21"/>
    </row>
    <row r="1318" spans="3:16" s="7" customFormat="1">
      <c r="C1318" s="128"/>
      <c r="D1318" s="165"/>
      <c r="E1318" s="118"/>
      <c r="F1318" s="150"/>
      <c r="G1318" s="150"/>
      <c r="H1318" s="85" t="s">
        <v>35</v>
      </c>
      <c r="I1318" s="31">
        <v>0</v>
      </c>
      <c r="J1318" s="32">
        <v>0</v>
      </c>
      <c r="K1318" s="32">
        <v>0</v>
      </c>
      <c r="L1318" s="4"/>
      <c r="M1318" s="4"/>
      <c r="N1318" s="21"/>
      <c r="O1318" s="21"/>
      <c r="P1318" s="21"/>
    </row>
    <row r="1319" spans="3:16" s="7" customFormat="1">
      <c r="C1319" s="126" t="s">
        <v>602</v>
      </c>
      <c r="D1319" s="100" t="s">
        <v>603</v>
      </c>
      <c r="E1319" s="116" t="s">
        <v>604</v>
      </c>
      <c r="F1319" s="148">
        <v>2023</v>
      </c>
      <c r="G1319" s="148">
        <v>2023</v>
      </c>
      <c r="H1319" s="85" t="s">
        <v>19</v>
      </c>
      <c r="I1319" s="22">
        <f>I1320+I1321+I1322+I1323</f>
        <v>63529</v>
      </c>
      <c r="J1319" s="4">
        <f t="shared" ref="J1319:K1319" si="515">J1320+J1321+J1322+J1323</f>
        <v>70360</v>
      </c>
      <c r="K1319" s="4">
        <f t="shared" si="515"/>
        <v>46751.7</v>
      </c>
      <c r="L1319" s="4">
        <v>0</v>
      </c>
      <c r="M1319" s="4">
        <v>0</v>
      </c>
      <c r="N1319" s="21"/>
      <c r="O1319" s="21"/>
      <c r="P1319" s="21"/>
    </row>
    <row r="1320" spans="3:16" s="7" customFormat="1">
      <c r="C1320" s="127"/>
      <c r="D1320" s="101"/>
      <c r="E1320" s="117"/>
      <c r="F1320" s="149"/>
      <c r="G1320" s="149"/>
      <c r="H1320" s="85" t="s">
        <v>20</v>
      </c>
      <c r="I1320" s="31">
        <v>63529</v>
      </c>
      <c r="J1320" s="32">
        <v>70360</v>
      </c>
      <c r="K1320" s="32">
        <v>46751.7</v>
      </c>
      <c r="L1320" s="4"/>
      <c r="M1320" s="4"/>
      <c r="N1320" s="21"/>
      <c r="O1320" s="21"/>
      <c r="P1320" s="21"/>
    </row>
    <row r="1321" spans="3:16" s="7" customFormat="1">
      <c r="C1321" s="127"/>
      <c r="D1321" s="101"/>
      <c r="E1321" s="117"/>
      <c r="F1321" s="149"/>
      <c r="G1321" s="149"/>
      <c r="H1321" s="85" t="s">
        <v>21</v>
      </c>
      <c r="I1321" s="31">
        <v>0</v>
      </c>
      <c r="J1321" s="32">
        <v>0</v>
      </c>
      <c r="K1321" s="32">
        <v>0</v>
      </c>
      <c r="L1321" s="4"/>
      <c r="M1321" s="4"/>
      <c r="N1321" s="21"/>
      <c r="O1321" s="21"/>
      <c r="P1321" s="21"/>
    </row>
    <row r="1322" spans="3:16" s="7" customFormat="1">
      <c r="C1322" s="127"/>
      <c r="D1322" s="101"/>
      <c r="E1322" s="117"/>
      <c r="F1322" s="149"/>
      <c r="G1322" s="149"/>
      <c r="H1322" s="85" t="s">
        <v>31</v>
      </c>
      <c r="I1322" s="31">
        <v>0</v>
      </c>
      <c r="J1322" s="32">
        <v>0</v>
      </c>
      <c r="K1322" s="32">
        <v>0</v>
      </c>
      <c r="L1322" s="4"/>
      <c r="M1322" s="4"/>
      <c r="N1322" s="21"/>
      <c r="O1322" s="21"/>
      <c r="P1322" s="21"/>
    </row>
    <row r="1323" spans="3:16" s="7" customFormat="1">
      <c r="C1323" s="128"/>
      <c r="D1323" s="102"/>
      <c r="E1323" s="118"/>
      <c r="F1323" s="150"/>
      <c r="G1323" s="150"/>
      <c r="H1323" s="85" t="s">
        <v>35</v>
      </c>
      <c r="I1323" s="31">
        <v>0</v>
      </c>
      <c r="J1323" s="32">
        <v>0</v>
      </c>
      <c r="K1323" s="32">
        <v>0</v>
      </c>
      <c r="L1323" s="4"/>
      <c r="M1323" s="4"/>
      <c r="N1323" s="21"/>
      <c r="O1323" s="21"/>
      <c r="P1323" s="21"/>
    </row>
    <row r="1324" spans="3:16" s="7" customFormat="1">
      <c r="C1324" s="126" t="s">
        <v>605</v>
      </c>
      <c r="D1324" s="100" t="s">
        <v>606</v>
      </c>
      <c r="E1324" s="116" t="s">
        <v>41</v>
      </c>
      <c r="F1324" s="148">
        <v>2021</v>
      </c>
      <c r="G1324" s="148">
        <v>2021</v>
      </c>
      <c r="H1324" s="85" t="s">
        <v>19</v>
      </c>
      <c r="I1324" s="22">
        <f>I1325+I1326+I1327+I1328</f>
        <v>1500</v>
      </c>
      <c r="J1324" s="4">
        <f t="shared" ref="J1324:K1324" si="516">J1325+J1326+J1327+J1328</f>
        <v>1500</v>
      </c>
      <c r="K1324" s="4">
        <f t="shared" si="516"/>
        <v>1500</v>
      </c>
      <c r="L1324" s="4">
        <v>0</v>
      </c>
      <c r="M1324" s="4">
        <v>0</v>
      </c>
      <c r="N1324" s="21">
        <f t="shared" si="486"/>
        <v>0</v>
      </c>
      <c r="O1324" s="21">
        <f t="shared" si="487"/>
        <v>0</v>
      </c>
      <c r="P1324" s="21">
        <f t="shared" si="488"/>
        <v>0</v>
      </c>
    </row>
    <row r="1325" spans="3:16" s="7" customFormat="1">
      <c r="C1325" s="127"/>
      <c r="D1325" s="101"/>
      <c r="E1325" s="117"/>
      <c r="F1325" s="149"/>
      <c r="G1325" s="149"/>
      <c r="H1325" s="85" t="s">
        <v>20</v>
      </c>
      <c r="I1325" s="31">
        <v>1500</v>
      </c>
      <c r="J1325" s="32">
        <v>1500</v>
      </c>
      <c r="K1325" s="32">
        <v>1500</v>
      </c>
      <c r="L1325" s="4"/>
      <c r="M1325" s="4"/>
      <c r="N1325" s="21">
        <f t="shared" si="486"/>
        <v>0</v>
      </c>
      <c r="O1325" s="21">
        <f t="shared" si="487"/>
        <v>0</v>
      </c>
      <c r="P1325" s="21">
        <f t="shared" si="488"/>
        <v>0</v>
      </c>
    </row>
    <row r="1326" spans="3:16" s="7" customFormat="1">
      <c r="C1326" s="127"/>
      <c r="D1326" s="101"/>
      <c r="E1326" s="117"/>
      <c r="F1326" s="149"/>
      <c r="G1326" s="149"/>
      <c r="H1326" s="85" t="s">
        <v>21</v>
      </c>
      <c r="I1326" s="31">
        <v>0</v>
      </c>
      <c r="J1326" s="32">
        <v>0</v>
      </c>
      <c r="K1326" s="32">
        <v>0</v>
      </c>
      <c r="L1326" s="4"/>
      <c r="M1326" s="4"/>
      <c r="N1326" s="21"/>
      <c r="O1326" s="21"/>
      <c r="P1326" s="21"/>
    </row>
    <row r="1327" spans="3:16" s="7" customFormat="1">
      <c r="C1327" s="127"/>
      <c r="D1327" s="101"/>
      <c r="E1327" s="117"/>
      <c r="F1327" s="149"/>
      <c r="G1327" s="149"/>
      <c r="H1327" s="85" t="s">
        <v>31</v>
      </c>
      <c r="I1327" s="31">
        <v>0</v>
      </c>
      <c r="J1327" s="32">
        <v>0</v>
      </c>
      <c r="K1327" s="32">
        <v>0</v>
      </c>
      <c r="L1327" s="4"/>
      <c r="M1327" s="4"/>
      <c r="N1327" s="21"/>
      <c r="O1327" s="21"/>
      <c r="P1327" s="21"/>
    </row>
    <row r="1328" spans="3:16" s="7" customFormat="1">
      <c r="C1328" s="128"/>
      <c r="D1328" s="102"/>
      <c r="E1328" s="118"/>
      <c r="F1328" s="150"/>
      <c r="G1328" s="150"/>
      <c r="H1328" s="85" t="s">
        <v>35</v>
      </c>
      <c r="I1328" s="31">
        <v>0</v>
      </c>
      <c r="J1328" s="32">
        <v>0</v>
      </c>
      <c r="K1328" s="32">
        <v>0</v>
      </c>
      <c r="L1328" s="4"/>
      <c r="M1328" s="4"/>
      <c r="N1328" s="21"/>
      <c r="O1328" s="21"/>
      <c r="P1328" s="21"/>
    </row>
    <row r="1329" spans="3:16" s="7" customFormat="1" hidden="1">
      <c r="C1329" s="126" t="s">
        <v>607</v>
      </c>
      <c r="D1329" s="100" t="s">
        <v>608</v>
      </c>
      <c r="E1329" s="116" t="s">
        <v>41</v>
      </c>
      <c r="F1329" s="148">
        <v>2023</v>
      </c>
      <c r="G1329" s="148">
        <v>2023</v>
      </c>
      <c r="H1329" s="85" t="s">
        <v>19</v>
      </c>
      <c r="I1329" s="22">
        <f>I1330+I1331+I1332+I1333</f>
        <v>0</v>
      </c>
      <c r="J1329" s="4">
        <f t="shared" ref="J1329:K1329" si="517">J1330+J1331+J1332+J1333</f>
        <v>0</v>
      </c>
      <c r="K1329" s="4">
        <f t="shared" si="517"/>
        <v>0</v>
      </c>
      <c r="L1329" s="4">
        <f t="shared" ref="L1329:M1329" si="518">L1330</f>
        <v>0</v>
      </c>
      <c r="M1329" s="4">
        <f t="shared" si="518"/>
        <v>0</v>
      </c>
      <c r="N1329" s="21"/>
      <c r="O1329" s="21"/>
      <c r="P1329" s="21"/>
    </row>
    <row r="1330" spans="3:16" s="7" customFormat="1" hidden="1">
      <c r="C1330" s="127"/>
      <c r="D1330" s="101"/>
      <c r="E1330" s="117"/>
      <c r="F1330" s="149"/>
      <c r="G1330" s="149"/>
      <c r="H1330" s="85" t="s">
        <v>20</v>
      </c>
      <c r="I1330" s="31">
        <v>0</v>
      </c>
      <c r="J1330" s="32">
        <v>0</v>
      </c>
      <c r="K1330" s="32">
        <v>0</v>
      </c>
      <c r="L1330" s="4"/>
      <c r="M1330" s="4"/>
      <c r="N1330" s="21"/>
      <c r="O1330" s="21"/>
      <c r="P1330" s="21"/>
    </row>
    <row r="1331" spans="3:16" s="7" customFormat="1" hidden="1">
      <c r="C1331" s="127"/>
      <c r="D1331" s="101"/>
      <c r="E1331" s="117"/>
      <c r="F1331" s="149"/>
      <c r="G1331" s="149"/>
      <c r="H1331" s="85" t="s">
        <v>21</v>
      </c>
      <c r="I1331" s="31">
        <v>0</v>
      </c>
      <c r="J1331" s="32">
        <v>0</v>
      </c>
      <c r="K1331" s="32">
        <v>0</v>
      </c>
      <c r="L1331" s="4"/>
      <c r="M1331" s="4"/>
      <c r="N1331" s="21"/>
      <c r="O1331" s="21"/>
      <c r="P1331" s="21"/>
    </row>
    <row r="1332" spans="3:16" s="7" customFormat="1" hidden="1">
      <c r="C1332" s="127"/>
      <c r="D1332" s="101"/>
      <c r="E1332" s="117"/>
      <c r="F1332" s="149"/>
      <c r="G1332" s="149"/>
      <c r="H1332" s="85" t="s">
        <v>31</v>
      </c>
      <c r="I1332" s="31">
        <v>0</v>
      </c>
      <c r="J1332" s="32">
        <v>0</v>
      </c>
      <c r="K1332" s="32">
        <v>0</v>
      </c>
      <c r="L1332" s="4"/>
      <c r="M1332" s="4"/>
      <c r="N1332" s="21"/>
      <c r="O1332" s="21"/>
      <c r="P1332" s="21"/>
    </row>
    <row r="1333" spans="3:16" s="7" customFormat="1" hidden="1">
      <c r="C1333" s="128"/>
      <c r="D1333" s="102"/>
      <c r="E1333" s="118"/>
      <c r="F1333" s="150"/>
      <c r="G1333" s="150"/>
      <c r="H1333" s="85" t="s">
        <v>35</v>
      </c>
      <c r="I1333" s="31">
        <v>0</v>
      </c>
      <c r="J1333" s="32">
        <v>0</v>
      </c>
      <c r="K1333" s="32">
        <v>0</v>
      </c>
      <c r="L1333" s="4"/>
      <c r="M1333" s="4"/>
      <c r="N1333" s="21"/>
      <c r="O1333" s="21"/>
      <c r="P1333" s="21"/>
    </row>
    <row r="1334" spans="3:16" s="7" customFormat="1">
      <c r="C1334" s="126" t="s">
        <v>609</v>
      </c>
      <c r="D1334" s="130" t="s">
        <v>610</v>
      </c>
      <c r="E1334" s="116" t="s">
        <v>611</v>
      </c>
      <c r="F1334" s="148">
        <v>2021</v>
      </c>
      <c r="G1334" s="148">
        <v>2022</v>
      </c>
      <c r="H1334" s="85" t="s">
        <v>19</v>
      </c>
      <c r="I1334" s="22">
        <f>I1335+I1336+I1337+I1338</f>
        <v>700</v>
      </c>
      <c r="J1334" s="4">
        <f t="shared" ref="J1334:K1334" si="519">J1335+J1336+J1337+J1338</f>
        <v>700</v>
      </c>
      <c r="K1334" s="4">
        <f t="shared" si="519"/>
        <v>700</v>
      </c>
      <c r="L1334" s="4">
        <f t="shared" ref="L1334:M1334" si="520">L1335</f>
        <v>0</v>
      </c>
      <c r="M1334" s="4">
        <f t="shared" si="520"/>
        <v>0</v>
      </c>
      <c r="N1334" s="21">
        <f t="shared" si="486"/>
        <v>0</v>
      </c>
      <c r="O1334" s="21">
        <f t="shared" si="487"/>
        <v>0</v>
      </c>
      <c r="P1334" s="21">
        <f t="shared" si="488"/>
        <v>0</v>
      </c>
    </row>
    <row r="1335" spans="3:16" s="7" customFormat="1">
      <c r="C1335" s="127"/>
      <c r="D1335" s="131"/>
      <c r="E1335" s="117"/>
      <c r="F1335" s="149"/>
      <c r="G1335" s="149"/>
      <c r="H1335" s="85" t="s">
        <v>20</v>
      </c>
      <c r="I1335" s="31">
        <v>700</v>
      </c>
      <c r="J1335" s="32">
        <v>700</v>
      </c>
      <c r="K1335" s="32">
        <v>700</v>
      </c>
      <c r="L1335" s="4"/>
      <c r="M1335" s="4"/>
      <c r="N1335" s="21">
        <f t="shared" si="486"/>
        <v>0</v>
      </c>
      <c r="O1335" s="21">
        <f t="shared" si="487"/>
        <v>0</v>
      </c>
      <c r="P1335" s="21">
        <f t="shared" si="488"/>
        <v>0</v>
      </c>
    </row>
    <row r="1336" spans="3:16" s="7" customFormat="1">
      <c r="C1336" s="127"/>
      <c r="D1336" s="131"/>
      <c r="E1336" s="117"/>
      <c r="F1336" s="149"/>
      <c r="G1336" s="149"/>
      <c r="H1336" s="85" t="s">
        <v>21</v>
      </c>
      <c r="I1336" s="31">
        <v>0</v>
      </c>
      <c r="J1336" s="32">
        <v>0</v>
      </c>
      <c r="K1336" s="32">
        <v>0</v>
      </c>
      <c r="L1336" s="4"/>
      <c r="M1336" s="4"/>
      <c r="N1336" s="21"/>
      <c r="O1336" s="21"/>
      <c r="P1336" s="21"/>
    </row>
    <row r="1337" spans="3:16" s="7" customFormat="1">
      <c r="C1337" s="127"/>
      <c r="D1337" s="131"/>
      <c r="E1337" s="117"/>
      <c r="F1337" s="149"/>
      <c r="G1337" s="149"/>
      <c r="H1337" s="85" t="s">
        <v>31</v>
      </c>
      <c r="I1337" s="31">
        <v>0</v>
      </c>
      <c r="J1337" s="32">
        <v>0</v>
      </c>
      <c r="K1337" s="32">
        <v>0</v>
      </c>
      <c r="L1337" s="4"/>
      <c r="M1337" s="4"/>
      <c r="N1337" s="21"/>
      <c r="O1337" s="21"/>
      <c r="P1337" s="21"/>
    </row>
    <row r="1338" spans="3:16" s="7" customFormat="1">
      <c r="C1338" s="128"/>
      <c r="D1338" s="132"/>
      <c r="E1338" s="118"/>
      <c r="F1338" s="150"/>
      <c r="G1338" s="150"/>
      <c r="H1338" s="85" t="s">
        <v>35</v>
      </c>
      <c r="I1338" s="31">
        <v>0</v>
      </c>
      <c r="J1338" s="32">
        <v>0</v>
      </c>
      <c r="K1338" s="32">
        <v>0</v>
      </c>
      <c r="L1338" s="4"/>
      <c r="M1338" s="4"/>
      <c r="N1338" s="21"/>
      <c r="O1338" s="21"/>
      <c r="P1338" s="21"/>
    </row>
    <row r="1339" spans="3:16" s="7" customFormat="1" hidden="1">
      <c r="C1339" s="126" t="s">
        <v>612</v>
      </c>
      <c r="D1339" s="130" t="s">
        <v>613</v>
      </c>
      <c r="E1339" s="148" t="s">
        <v>614</v>
      </c>
      <c r="F1339" s="148">
        <v>2020</v>
      </c>
      <c r="G1339" s="148">
        <v>2020</v>
      </c>
      <c r="H1339" s="85" t="s">
        <v>19</v>
      </c>
      <c r="I1339" s="22">
        <f>I1340+I1341+I1342+I1343</f>
        <v>0</v>
      </c>
      <c r="J1339" s="4">
        <f t="shared" ref="J1339:K1339" si="521">J1340+J1341+J1342+J1343</f>
        <v>0</v>
      </c>
      <c r="K1339" s="4">
        <f t="shared" si="521"/>
        <v>0</v>
      </c>
      <c r="L1339" s="4">
        <f t="shared" ref="L1339:M1339" si="522">L1340</f>
        <v>0</v>
      </c>
      <c r="M1339" s="4">
        <f t="shared" si="522"/>
        <v>0</v>
      </c>
      <c r="N1339" s="21"/>
      <c r="O1339" s="21"/>
      <c r="P1339" s="21"/>
    </row>
    <row r="1340" spans="3:16" s="7" customFormat="1" hidden="1">
      <c r="C1340" s="127"/>
      <c r="D1340" s="131"/>
      <c r="E1340" s="149"/>
      <c r="F1340" s="149"/>
      <c r="G1340" s="149"/>
      <c r="H1340" s="85" t="s">
        <v>20</v>
      </c>
      <c r="I1340" s="31">
        <v>0</v>
      </c>
      <c r="J1340" s="32">
        <v>0</v>
      </c>
      <c r="K1340" s="32">
        <v>0</v>
      </c>
      <c r="L1340" s="4"/>
      <c r="M1340" s="4"/>
      <c r="N1340" s="21"/>
      <c r="O1340" s="21"/>
      <c r="P1340" s="21"/>
    </row>
    <row r="1341" spans="3:16" s="7" customFormat="1" hidden="1">
      <c r="C1341" s="127"/>
      <c r="D1341" s="131"/>
      <c r="E1341" s="149"/>
      <c r="F1341" s="149"/>
      <c r="G1341" s="149"/>
      <c r="H1341" s="85" t="s">
        <v>21</v>
      </c>
      <c r="I1341" s="31">
        <v>0</v>
      </c>
      <c r="J1341" s="32">
        <v>0</v>
      </c>
      <c r="K1341" s="32">
        <v>0</v>
      </c>
      <c r="L1341" s="4"/>
      <c r="M1341" s="4"/>
      <c r="N1341" s="21"/>
      <c r="O1341" s="21"/>
      <c r="P1341" s="21"/>
    </row>
    <row r="1342" spans="3:16" s="7" customFormat="1" hidden="1">
      <c r="C1342" s="127"/>
      <c r="D1342" s="131"/>
      <c r="E1342" s="149"/>
      <c r="F1342" s="149"/>
      <c r="G1342" s="149"/>
      <c r="H1342" s="85" t="s">
        <v>31</v>
      </c>
      <c r="I1342" s="31">
        <v>0</v>
      </c>
      <c r="J1342" s="32">
        <v>0</v>
      </c>
      <c r="K1342" s="32">
        <v>0</v>
      </c>
      <c r="L1342" s="4"/>
      <c r="M1342" s="4"/>
      <c r="N1342" s="21"/>
      <c r="O1342" s="21"/>
      <c r="P1342" s="21"/>
    </row>
    <row r="1343" spans="3:16" s="7" customFormat="1" hidden="1">
      <c r="C1343" s="128"/>
      <c r="D1343" s="132"/>
      <c r="E1343" s="150"/>
      <c r="F1343" s="150"/>
      <c r="G1343" s="150"/>
      <c r="H1343" s="85" t="s">
        <v>35</v>
      </c>
      <c r="I1343" s="31">
        <v>0</v>
      </c>
      <c r="J1343" s="32">
        <v>0</v>
      </c>
      <c r="K1343" s="32">
        <v>0</v>
      </c>
      <c r="L1343" s="4"/>
      <c r="M1343" s="4"/>
      <c r="N1343" s="21"/>
      <c r="O1343" s="21"/>
      <c r="P1343" s="21"/>
    </row>
    <row r="1344" spans="3:16" s="7" customFormat="1" hidden="1">
      <c r="C1344" s="126" t="s">
        <v>615</v>
      </c>
      <c r="D1344" s="130" t="s">
        <v>616</v>
      </c>
      <c r="E1344" s="148" t="s">
        <v>617</v>
      </c>
      <c r="F1344" s="148">
        <v>2020</v>
      </c>
      <c r="G1344" s="148">
        <v>2020</v>
      </c>
      <c r="H1344" s="85" t="s">
        <v>19</v>
      </c>
      <c r="I1344" s="22">
        <f>I1345+I1346+I1347+I1348</f>
        <v>0</v>
      </c>
      <c r="J1344" s="4">
        <f t="shared" ref="J1344:K1344" si="523">J1345+J1346+J1347+J1348</f>
        <v>0</v>
      </c>
      <c r="K1344" s="4">
        <f t="shared" si="523"/>
        <v>0</v>
      </c>
      <c r="L1344" s="4">
        <v>0</v>
      </c>
      <c r="M1344" s="4">
        <v>0</v>
      </c>
      <c r="N1344" s="21"/>
      <c r="O1344" s="21"/>
      <c r="P1344" s="21"/>
    </row>
    <row r="1345" spans="3:16" s="7" customFormat="1" hidden="1">
      <c r="C1345" s="127"/>
      <c r="D1345" s="131"/>
      <c r="E1345" s="149"/>
      <c r="F1345" s="149"/>
      <c r="G1345" s="149"/>
      <c r="H1345" s="85" t="s">
        <v>20</v>
      </c>
      <c r="I1345" s="31">
        <v>0</v>
      </c>
      <c r="J1345" s="32">
        <v>0</v>
      </c>
      <c r="K1345" s="32">
        <v>0</v>
      </c>
      <c r="L1345" s="4"/>
      <c r="M1345" s="4"/>
      <c r="N1345" s="21"/>
      <c r="O1345" s="21"/>
      <c r="P1345" s="21"/>
    </row>
    <row r="1346" spans="3:16" s="7" customFormat="1" hidden="1">
      <c r="C1346" s="127"/>
      <c r="D1346" s="131"/>
      <c r="E1346" s="149"/>
      <c r="F1346" s="149"/>
      <c r="G1346" s="149"/>
      <c r="H1346" s="85" t="s">
        <v>21</v>
      </c>
      <c r="I1346" s="31"/>
      <c r="J1346" s="32"/>
      <c r="K1346" s="32"/>
      <c r="L1346" s="4"/>
      <c r="M1346" s="4"/>
      <c r="N1346" s="21"/>
      <c r="O1346" s="21"/>
      <c r="P1346" s="21"/>
    </row>
    <row r="1347" spans="3:16" s="7" customFormat="1" hidden="1">
      <c r="C1347" s="127"/>
      <c r="D1347" s="131"/>
      <c r="E1347" s="149"/>
      <c r="F1347" s="149"/>
      <c r="G1347" s="149"/>
      <c r="H1347" s="85" t="s">
        <v>31</v>
      </c>
      <c r="I1347" s="31"/>
      <c r="J1347" s="32"/>
      <c r="K1347" s="32"/>
      <c r="L1347" s="4"/>
      <c r="M1347" s="4"/>
      <c r="N1347" s="21"/>
      <c r="O1347" s="21"/>
      <c r="P1347" s="21"/>
    </row>
    <row r="1348" spans="3:16" s="7" customFormat="1" hidden="1">
      <c r="C1348" s="128"/>
      <c r="D1348" s="132"/>
      <c r="E1348" s="150"/>
      <c r="F1348" s="150"/>
      <c r="G1348" s="150"/>
      <c r="H1348" s="85" t="s">
        <v>35</v>
      </c>
      <c r="I1348" s="31"/>
      <c r="J1348" s="32"/>
      <c r="K1348" s="32"/>
      <c r="L1348" s="4"/>
      <c r="M1348" s="4"/>
      <c r="N1348" s="21"/>
      <c r="O1348" s="21"/>
      <c r="P1348" s="21"/>
    </row>
    <row r="1349" spans="3:16" s="7" customFormat="1" hidden="1">
      <c r="C1349" s="126" t="s">
        <v>618</v>
      </c>
      <c r="D1349" s="130" t="s">
        <v>619</v>
      </c>
      <c r="E1349" s="148" t="s">
        <v>617</v>
      </c>
      <c r="F1349" s="148">
        <v>2020</v>
      </c>
      <c r="G1349" s="148">
        <v>2020</v>
      </c>
      <c r="H1349" s="85" t="s">
        <v>19</v>
      </c>
      <c r="I1349" s="22">
        <f>I1350+I1351+I1352+I1353</f>
        <v>0</v>
      </c>
      <c r="J1349" s="4">
        <f t="shared" ref="J1349:K1349" si="524">J1350+J1351+J1352+J1353</f>
        <v>0</v>
      </c>
      <c r="K1349" s="4">
        <f t="shared" si="524"/>
        <v>0</v>
      </c>
      <c r="L1349" s="4">
        <v>0</v>
      </c>
      <c r="M1349" s="4">
        <v>0</v>
      </c>
      <c r="N1349" s="21"/>
      <c r="O1349" s="21"/>
      <c r="P1349" s="21"/>
    </row>
    <row r="1350" spans="3:16" s="7" customFormat="1" hidden="1">
      <c r="C1350" s="127"/>
      <c r="D1350" s="131"/>
      <c r="E1350" s="149"/>
      <c r="F1350" s="149"/>
      <c r="G1350" s="149"/>
      <c r="H1350" s="85" t="s">
        <v>20</v>
      </c>
      <c r="I1350" s="31">
        <v>0</v>
      </c>
      <c r="J1350" s="32">
        <v>0</v>
      </c>
      <c r="K1350" s="32">
        <v>0</v>
      </c>
      <c r="L1350" s="4"/>
      <c r="M1350" s="4"/>
      <c r="N1350" s="21"/>
      <c r="O1350" s="21"/>
      <c r="P1350" s="21"/>
    </row>
    <row r="1351" spans="3:16" s="7" customFormat="1" hidden="1">
      <c r="C1351" s="127"/>
      <c r="D1351" s="131"/>
      <c r="E1351" s="149"/>
      <c r="F1351" s="149"/>
      <c r="G1351" s="149"/>
      <c r="H1351" s="85" t="s">
        <v>21</v>
      </c>
      <c r="I1351" s="31"/>
      <c r="J1351" s="32"/>
      <c r="K1351" s="32"/>
      <c r="L1351" s="4"/>
      <c r="M1351" s="4"/>
      <c r="N1351" s="21"/>
      <c r="O1351" s="21"/>
      <c r="P1351" s="21"/>
    </row>
    <row r="1352" spans="3:16" s="7" customFormat="1" hidden="1">
      <c r="C1352" s="127"/>
      <c r="D1352" s="131"/>
      <c r="E1352" s="149"/>
      <c r="F1352" s="149"/>
      <c r="G1352" s="149"/>
      <c r="H1352" s="85" t="s">
        <v>31</v>
      </c>
      <c r="I1352" s="31"/>
      <c r="J1352" s="32"/>
      <c r="K1352" s="32"/>
      <c r="L1352" s="4"/>
      <c r="M1352" s="4"/>
      <c r="N1352" s="21"/>
      <c r="O1352" s="21"/>
      <c r="P1352" s="21"/>
    </row>
    <row r="1353" spans="3:16" s="7" customFormat="1" hidden="1">
      <c r="C1353" s="128"/>
      <c r="D1353" s="132"/>
      <c r="E1353" s="150"/>
      <c r="F1353" s="150"/>
      <c r="G1353" s="150"/>
      <c r="H1353" s="85" t="s">
        <v>35</v>
      </c>
      <c r="I1353" s="31"/>
      <c r="J1353" s="32"/>
      <c r="K1353" s="32"/>
      <c r="L1353" s="4"/>
      <c r="M1353" s="4"/>
      <c r="N1353" s="21"/>
      <c r="O1353" s="21"/>
      <c r="P1353" s="21"/>
    </row>
    <row r="1354" spans="3:16" s="7" customFormat="1" hidden="1">
      <c r="C1354" s="126" t="s">
        <v>620</v>
      </c>
      <c r="D1354" s="130" t="s">
        <v>621</v>
      </c>
      <c r="E1354" s="148" t="s">
        <v>617</v>
      </c>
      <c r="F1354" s="148">
        <v>2020</v>
      </c>
      <c r="G1354" s="148">
        <v>2020</v>
      </c>
      <c r="H1354" s="85" t="s">
        <v>19</v>
      </c>
      <c r="I1354" s="22">
        <f>I1355+I1356+I1357+I1358</f>
        <v>0</v>
      </c>
      <c r="J1354" s="4">
        <f t="shared" ref="J1354:K1354" si="525">J1355+J1356+J1357+J1358</f>
        <v>0</v>
      </c>
      <c r="K1354" s="4">
        <f t="shared" si="525"/>
        <v>0</v>
      </c>
      <c r="L1354" s="4">
        <v>0</v>
      </c>
      <c r="M1354" s="4">
        <v>0</v>
      </c>
      <c r="N1354" s="21"/>
      <c r="O1354" s="21"/>
      <c r="P1354" s="21"/>
    </row>
    <row r="1355" spans="3:16" s="7" customFormat="1" hidden="1">
      <c r="C1355" s="127"/>
      <c r="D1355" s="131"/>
      <c r="E1355" s="149"/>
      <c r="F1355" s="149"/>
      <c r="G1355" s="149"/>
      <c r="H1355" s="85" t="s">
        <v>20</v>
      </c>
      <c r="I1355" s="31">
        <v>0</v>
      </c>
      <c r="J1355" s="32">
        <v>0</v>
      </c>
      <c r="K1355" s="32">
        <v>0</v>
      </c>
      <c r="L1355" s="4"/>
      <c r="M1355" s="4"/>
      <c r="N1355" s="21"/>
      <c r="O1355" s="21"/>
      <c r="P1355" s="21"/>
    </row>
    <row r="1356" spans="3:16" s="7" customFormat="1" hidden="1">
      <c r="C1356" s="127"/>
      <c r="D1356" s="131"/>
      <c r="E1356" s="149"/>
      <c r="F1356" s="149"/>
      <c r="G1356" s="149"/>
      <c r="H1356" s="85" t="s">
        <v>21</v>
      </c>
      <c r="I1356" s="31"/>
      <c r="J1356" s="32"/>
      <c r="K1356" s="32"/>
      <c r="L1356" s="4"/>
      <c r="M1356" s="4"/>
      <c r="N1356" s="21"/>
      <c r="O1356" s="21"/>
      <c r="P1356" s="21"/>
    </row>
    <row r="1357" spans="3:16" s="7" customFormat="1" hidden="1">
      <c r="C1357" s="127"/>
      <c r="D1357" s="131"/>
      <c r="E1357" s="149"/>
      <c r="F1357" s="149"/>
      <c r="G1357" s="149"/>
      <c r="H1357" s="85" t="s">
        <v>31</v>
      </c>
      <c r="I1357" s="31">
        <v>0</v>
      </c>
      <c r="J1357" s="32">
        <v>0</v>
      </c>
      <c r="K1357" s="32">
        <v>0</v>
      </c>
      <c r="L1357" s="4"/>
      <c r="M1357" s="4"/>
      <c r="N1357" s="21"/>
      <c r="O1357" s="21"/>
      <c r="P1357" s="21"/>
    </row>
    <row r="1358" spans="3:16" s="7" customFormat="1" hidden="1">
      <c r="C1358" s="128"/>
      <c r="D1358" s="132"/>
      <c r="E1358" s="150"/>
      <c r="F1358" s="150"/>
      <c r="G1358" s="150"/>
      <c r="H1358" s="85" t="s">
        <v>35</v>
      </c>
      <c r="I1358" s="31">
        <v>0</v>
      </c>
      <c r="J1358" s="32">
        <v>0</v>
      </c>
      <c r="K1358" s="32">
        <v>0</v>
      </c>
      <c r="L1358" s="4"/>
      <c r="M1358" s="4"/>
      <c r="N1358" s="21"/>
      <c r="O1358" s="21"/>
      <c r="P1358" s="21"/>
    </row>
    <row r="1359" spans="3:16" s="7" customFormat="1" hidden="1">
      <c r="C1359" s="126" t="s">
        <v>622</v>
      </c>
      <c r="D1359" s="130" t="s">
        <v>623</v>
      </c>
      <c r="E1359" s="148" t="s">
        <v>624</v>
      </c>
      <c r="F1359" s="148">
        <v>2020</v>
      </c>
      <c r="G1359" s="148">
        <v>2020</v>
      </c>
      <c r="H1359" s="85" t="s">
        <v>19</v>
      </c>
      <c r="I1359" s="22">
        <f>I1360+I1361+I1362+I1363</f>
        <v>0</v>
      </c>
      <c r="J1359" s="4">
        <f t="shared" ref="J1359:K1359" si="526">J1360+J1361+J1362+J1363</f>
        <v>0</v>
      </c>
      <c r="K1359" s="4">
        <f t="shared" si="526"/>
        <v>0</v>
      </c>
      <c r="L1359" s="4">
        <v>0</v>
      </c>
      <c r="M1359" s="4">
        <v>0</v>
      </c>
      <c r="N1359" s="21"/>
      <c r="O1359" s="21"/>
      <c r="P1359" s="21"/>
    </row>
    <row r="1360" spans="3:16" s="7" customFormat="1" hidden="1">
      <c r="C1360" s="127"/>
      <c r="D1360" s="131"/>
      <c r="E1360" s="149"/>
      <c r="F1360" s="149"/>
      <c r="G1360" s="149"/>
      <c r="H1360" s="85" t="s">
        <v>20</v>
      </c>
      <c r="I1360" s="31">
        <v>0</v>
      </c>
      <c r="J1360" s="32">
        <v>0</v>
      </c>
      <c r="K1360" s="32">
        <v>0</v>
      </c>
      <c r="L1360" s="4"/>
      <c r="M1360" s="4"/>
      <c r="N1360" s="21"/>
      <c r="O1360" s="21"/>
      <c r="P1360" s="21"/>
    </row>
    <row r="1361" spans="3:16" s="7" customFormat="1" hidden="1">
      <c r="C1361" s="127"/>
      <c r="D1361" s="131"/>
      <c r="E1361" s="149"/>
      <c r="F1361" s="149"/>
      <c r="G1361" s="149"/>
      <c r="H1361" s="85" t="s">
        <v>21</v>
      </c>
      <c r="I1361" s="31">
        <v>0</v>
      </c>
      <c r="J1361" s="32">
        <v>0</v>
      </c>
      <c r="K1361" s="32">
        <v>0</v>
      </c>
      <c r="L1361" s="4"/>
      <c r="M1361" s="4"/>
      <c r="N1361" s="21"/>
      <c r="O1361" s="21"/>
      <c r="P1361" s="21"/>
    </row>
    <row r="1362" spans="3:16" s="7" customFormat="1" hidden="1">
      <c r="C1362" s="127"/>
      <c r="D1362" s="131"/>
      <c r="E1362" s="149"/>
      <c r="F1362" s="149"/>
      <c r="G1362" s="149"/>
      <c r="H1362" s="85" t="s">
        <v>31</v>
      </c>
      <c r="I1362" s="31">
        <v>0</v>
      </c>
      <c r="J1362" s="32">
        <v>0</v>
      </c>
      <c r="K1362" s="32">
        <v>0</v>
      </c>
      <c r="L1362" s="4"/>
      <c r="M1362" s="4"/>
      <c r="N1362" s="21"/>
      <c r="O1362" s="21"/>
      <c r="P1362" s="21"/>
    </row>
    <row r="1363" spans="3:16" s="7" customFormat="1" hidden="1">
      <c r="C1363" s="128"/>
      <c r="D1363" s="132"/>
      <c r="E1363" s="150"/>
      <c r="F1363" s="150"/>
      <c r="G1363" s="150"/>
      <c r="H1363" s="85" t="s">
        <v>35</v>
      </c>
      <c r="I1363" s="31">
        <v>0</v>
      </c>
      <c r="J1363" s="32">
        <v>0</v>
      </c>
      <c r="K1363" s="32">
        <v>0</v>
      </c>
      <c r="L1363" s="4"/>
      <c r="M1363" s="4"/>
      <c r="N1363" s="21"/>
      <c r="O1363" s="21"/>
      <c r="P1363" s="21"/>
    </row>
    <row r="1364" spans="3:16" s="7" customFormat="1">
      <c r="C1364" s="126" t="s">
        <v>625</v>
      </c>
      <c r="D1364" s="130" t="s">
        <v>626</v>
      </c>
      <c r="E1364" s="138" t="s">
        <v>349</v>
      </c>
      <c r="F1364" s="148">
        <v>2021</v>
      </c>
      <c r="G1364" s="148">
        <v>2022</v>
      </c>
      <c r="H1364" s="85" t="s">
        <v>19</v>
      </c>
      <c r="I1364" s="22">
        <f>I1365+I1366+I1367+I1368</f>
        <v>3200</v>
      </c>
      <c r="J1364" s="4">
        <f t="shared" ref="J1364:M1364" si="527">J1365+J1366+J1367+J1368</f>
        <v>3200</v>
      </c>
      <c r="K1364" s="4">
        <f t="shared" si="527"/>
        <v>2880</v>
      </c>
      <c r="L1364" s="4">
        <f t="shared" si="527"/>
        <v>0</v>
      </c>
      <c r="M1364" s="4">
        <f t="shared" si="527"/>
        <v>0</v>
      </c>
      <c r="N1364" s="21">
        <f t="shared" ref="N1364:N1405" si="528">M1364/I1364*100</f>
        <v>0</v>
      </c>
      <c r="O1364" s="21">
        <f t="shared" ref="O1364:O1405" si="529">M1364/J1364*100</f>
        <v>0</v>
      </c>
      <c r="P1364" s="21">
        <f t="shared" ref="P1364:P1405" si="530">L1364/K1364*100</f>
        <v>0</v>
      </c>
    </row>
    <row r="1365" spans="3:16" s="7" customFormat="1">
      <c r="C1365" s="127"/>
      <c r="D1365" s="131"/>
      <c r="E1365" s="138"/>
      <c r="F1365" s="149"/>
      <c r="G1365" s="149"/>
      <c r="H1365" s="85" t="s">
        <v>20</v>
      </c>
      <c r="I1365" s="31">
        <f>I1370+I1375+I1380+I1385+I1390</f>
        <v>3200</v>
      </c>
      <c r="J1365" s="32">
        <f t="shared" ref="J1365:M1365" si="531">J1370+J1375+J1380+J1385+J1390</f>
        <v>3200</v>
      </c>
      <c r="K1365" s="32">
        <f t="shared" si="531"/>
        <v>2880</v>
      </c>
      <c r="L1365" s="32">
        <f t="shared" si="531"/>
        <v>0</v>
      </c>
      <c r="M1365" s="32">
        <f t="shared" si="531"/>
        <v>0</v>
      </c>
      <c r="N1365" s="21">
        <f t="shared" si="528"/>
        <v>0</v>
      </c>
      <c r="O1365" s="21">
        <f t="shared" si="529"/>
        <v>0</v>
      </c>
      <c r="P1365" s="21">
        <f t="shared" si="530"/>
        <v>0</v>
      </c>
    </row>
    <row r="1366" spans="3:16" s="7" customFormat="1">
      <c r="C1366" s="127"/>
      <c r="D1366" s="131"/>
      <c r="E1366" s="138"/>
      <c r="F1366" s="149"/>
      <c r="G1366" s="149"/>
      <c r="H1366" s="85" t="s">
        <v>21</v>
      </c>
      <c r="I1366" s="31">
        <f>I1371+I1376+I1381</f>
        <v>0</v>
      </c>
      <c r="J1366" s="32">
        <f t="shared" ref="J1366:M1366" si="532">J1371+J1376+J1381</f>
        <v>0</v>
      </c>
      <c r="K1366" s="32">
        <f t="shared" si="532"/>
        <v>0</v>
      </c>
      <c r="L1366" s="32">
        <f t="shared" si="532"/>
        <v>0</v>
      </c>
      <c r="M1366" s="32">
        <f t="shared" si="532"/>
        <v>0</v>
      </c>
      <c r="N1366" s="21"/>
      <c r="O1366" s="21"/>
      <c r="P1366" s="21"/>
    </row>
    <row r="1367" spans="3:16" s="7" customFormat="1">
      <c r="C1367" s="127"/>
      <c r="D1367" s="131"/>
      <c r="E1367" s="138"/>
      <c r="F1367" s="149"/>
      <c r="G1367" s="149"/>
      <c r="H1367" s="85" t="s">
        <v>31</v>
      </c>
      <c r="I1367" s="31">
        <v>0</v>
      </c>
      <c r="J1367" s="32">
        <v>0</v>
      </c>
      <c r="K1367" s="32">
        <v>0</v>
      </c>
      <c r="L1367" s="32">
        <v>0</v>
      </c>
      <c r="M1367" s="32">
        <v>0</v>
      </c>
      <c r="N1367" s="21"/>
      <c r="O1367" s="21"/>
      <c r="P1367" s="21"/>
    </row>
    <row r="1368" spans="3:16" s="7" customFormat="1">
      <c r="C1368" s="128"/>
      <c r="D1368" s="132"/>
      <c r="E1368" s="138"/>
      <c r="F1368" s="150"/>
      <c r="G1368" s="150"/>
      <c r="H1368" s="85" t="s">
        <v>35</v>
      </c>
      <c r="I1368" s="31">
        <v>0</v>
      </c>
      <c r="J1368" s="32">
        <v>0</v>
      </c>
      <c r="K1368" s="32">
        <v>0</v>
      </c>
      <c r="L1368" s="32">
        <v>0</v>
      </c>
      <c r="M1368" s="32">
        <v>0</v>
      </c>
      <c r="N1368" s="21"/>
      <c r="O1368" s="21"/>
      <c r="P1368" s="21"/>
    </row>
    <row r="1369" spans="3:16" s="7" customFormat="1">
      <c r="C1369" s="126" t="s">
        <v>627</v>
      </c>
      <c r="D1369" s="130" t="s">
        <v>628</v>
      </c>
      <c r="E1369" s="148" t="s">
        <v>629</v>
      </c>
      <c r="F1369" s="148">
        <v>2021</v>
      </c>
      <c r="G1369" s="148">
        <v>2023</v>
      </c>
      <c r="H1369" s="85" t="s">
        <v>19</v>
      </c>
      <c r="I1369" s="22">
        <f>I1370+I1371+I1372+I1373</f>
        <v>1700</v>
      </c>
      <c r="J1369" s="4">
        <f t="shared" ref="J1369:M1369" si="533">J1370+J1371+J1372+J1373</f>
        <v>1700</v>
      </c>
      <c r="K1369" s="4">
        <f t="shared" si="533"/>
        <v>1550</v>
      </c>
      <c r="L1369" s="4">
        <f t="shared" si="533"/>
        <v>0</v>
      </c>
      <c r="M1369" s="4">
        <f t="shared" si="533"/>
        <v>0</v>
      </c>
      <c r="N1369" s="21">
        <f t="shared" si="528"/>
        <v>0</v>
      </c>
      <c r="O1369" s="21">
        <f t="shared" si="529"/>
        <v>0</v>
      </c>
      <c r="P1369" s="21">
        <f t="shared" si="530"/>
        <v>0</v>
      </c>
    </row>
    <row r="1370" spans="3:16" s="7" customFormat="1">
      <c r="C1370" s="127"/>
      <c r="D1370" s="131"/>
      <c r="E1370" s="161"/>
      <c r="F1370" s="149"/>
      <c r="G1370" s="149"/>
      <c r="H1370" s="85" t="s">
        <v>20</v>
      </c>
      <c r="I1370" s="31">
        <v>1700</v>
      </c>
      <c r="J1370" s="32">
        <v>1700</v>
      </c>
      <c r="K1370" s="32">
        <f>1700-150</f>
        <v>1550</v>
      </c>
      <c r="L1370" s="4"/>
      <c r="M1370" s="4"/>
      <c r="N1370" s="21">
        <f t="shared" si="528"/>
        <v>0</v>
      </c>
      <c r="O1370" s="21">
        <f t="shared" si="529"/>
        <v>0</v>
      </c>
      <c r="P1370" s="21">
        <f t="shared" si="530"/>
        <v>0</v>
      </c>
    </row>
    <row r="1371" spans="3:16" s="7" customFormat="1">
      <c r="C1371" s="127"/>
      <c r="D1371" s="131"/>
      <c r="E1371" s="161"/>
      <c r="F1371" s="149"/>
      <c r="G1371" s="149"/>
      <c r="H1371" s="85" t="s">
        <v>21</v>
      </c>
      <c r="I1371" s="31">
        <v>0</v>
      </c>
      <c r="J1371" s="32">
        <v>0</v>
      </c>
      <c r="K1371" s="32">
        <v>0</v>
      </c>
      <c r="L1371" s="4"/>
      <c r="M1371" s="4"/>
      <c r="N1371" s="21"/>
      <c r="O1371" s="21"/>
      <c r="P1371" s="21"/>
    </row>
    <row r="1372" spans="3:16" s="7" customFormat="1">
      <c r="C1372" s="127"/>
      <c r="D1372" s="131"/>
      <c r="E1372" s="161"/>
      <c r="F1372" s="149"/>
      <c r="G1372" s="149"/>
      <c r="H1372" s="85" t="s">
        <v>31</v>
      </c>
      <c r="I1372" s="31">
        <v>0</v>
      </c>
      <c r="J1372" s="32">
        <v>0</v>
      </c>
      <c r="K1372" s="32">
        <v>0</v>
      </c>
      <c r="L1372" s="4"/>
      <c r="M1372" s="4"/>
      <c r="N1372" s="21"/>
      <c r="O1372" s="21"/>
      <c r="P1372" s="21"/>
    </row>
    <row r="1373" spans="3:16" s="7" customFormat="1">
      <c r="C1373" s="128"/>
      <c r="D1373" s="132"/>
      <c r="E1373" s="162"/>
      <c r="F1373" s="150"/>
      <c r="G1373" s="150"/>
      <c r="H1373" s="85" t="s">
        <v>35</v>
      </c>
      <c r="I1373" s="31">
        <v>0</v>
      </c>
      <c r="J1373" s="32">
        <v>0</v>
      </c>
      <c r="K1373" s="32">
        <v>0</v>
      </c>
      <c r="L1373" s="4"/>
      <c r="M1373" s="4"/>
      <c r="N1373" s="21"/>
      <c r="O1373" s="21"/>
      <c r="P1373" s="21"/>
    </row>
    <row r="1374" spans="3:16" s="7" customFormat="1">
      <c r="C1374" s="126" t="s">
        <v>630</v>
      </c>
      <c r="D1374" s="130" t="s">
        <v>631</v>
      </c>
      <c r="E1374" s="148" t="s">
        <v>629</v>
      </c>
      <c r="F1374" s="148">
        <v>2021</v>
      </c>
      <c r="G1374" s="148">
        <v>2021</v>
      </c>
      <c r="H1374" s="85" t="s">
        <v>19</v>
      </c>
      <c r="I1374" s="22">
        <f>I1375+I1376+I1377+I1378</f>
        <v>1500</v>
      </c>
      <c r="J1374" s="4">
        <f t="shared" ref="J1374:M1374" si="534">J1375+J1376+J1377+J1378</f>
        <v>1500</v>
      </c>
      <c r="K1374" s="4">
        <f t="shared" si="534"/>
        <v>1330</v>
      </c>
      <c r="L1374" s="4">
        <f t="shared" si="534"/>
        <v>0</v>
      </c>
      <c r="M1374" s="4">
        <f t="shared" si="534"/>
        <v>0</v>
      </c>
      <c r="N1374" s="21">
        <f t="shared" si="528"/>
        <v>0</v>
      </c>
      <c r="O1374" s="21">
        <f t="shared" si="529"/>
        <v>0</v>
      </c>
      <c r="P1374" s="21">
        <f t="shared" si="530"/>
        <v>0</v>
      </c>
    </row>
    <row r="1375" spans="3:16" s="7" customFormat="1">
      <c r="C1375" s="127"/>
      <c r="D1375" s="131"/>
      <c r="E1375" s="161"/>
      <c r="F1375" s="149"/>
      <c r="G1375" s="149"/>
      <c r="H1375" s="85" t="s">
        <v>20</v>
      </c>
      <c r="I1375" s="31">
        <v>1500</v>
      </c>
      <c r="J1375" s="32">
        <v>1500</v>
      </c>
      <c r="K1375" s="32">
        <f>1500-170</f>
        <v>1330</v>
      </c>
      <c r="L1375" s="4"/>
      <c r="M1375" s="4"/>
      <c r="N1375" s="21">
        <f t="shared" si="528"/>
        <v>0</v>
      </c>
      <c r="O1375" s="21">
        <f t="shared" si="529"/>
        <v>0</v>
      </c>
      <c r="P1375" s="21">
        <f t="shared" si="530"/>
        <v>0</v>
      </c>
    </row>
    <row r="1376" spans="3:16" s="7" customFormat="1">
      <c r="C1376" s="127"/>
      <c r="D1376" s="131"/>
      <c r="E1376" s="161"/>
      <c r="F1376" s="149"/>
      <c r="G1376" s="149"/>
      <c r="H1376" s="85" t="s">
        <v>21</v>
      </c>
      <c r="I1376" s="31">
        <v>0</v>
      </c>
      <c r="J1376" s="32">
        <v>0</v>
      </c>
      <c r="K1376" s="32">
        <v>0</v>
      </c>
      <c r="L1376" s="4"/>
      <c r="M1376" s="4"/>
      <c r="N1376" s="21"/>
      <c r="O1376" s="21"/>
      <c r="P1376" s="21"/>
    </row>
    <row r="1377" spans="3:16" s="7" customFormat="1">
      <c r="C1377" s="127"/>
      <c r="D1377" s="131"/>
      <c r="E1377" s="161"/>
      <c r="F1377" s="149"/>
      <c r="G1377" s="149"/>
      <c r="H1377" s="86" t="s">
        <v>31</v>
      </c>
      <c r="I1377" s="23">
        <v>0</v>
      </c>
      <c r="J1377" s="24">
        <v>0</v>
      </c>
      <c r="K1377" s="24">
        <v>0</v>
      </c>
      <c r="L1377" s="4"/>
      <c r="M1377" s="4"/>
      <c r="N1377" s="21"/>
      <c r="O1377" s="21"/>
      <c r="P1377" s="21"/>
    </row>
    <row r="1378" spans="3:16" s="7" customFormat="1">
      <c r="C1378" s="128"/>
      <c r="D1378" s="132"/>
      <c r="E1378" s="162"/>
      <c r="F1378" s="150"/>
      <c r="G1378" s="150"/>
      <c r="H1378" s="86" t="s">
        <v>35</v>
      </c>
      <c r="I1378" s="23">
        <v>0</v>
      </c>
      <c r="J1378" s="24">
        <v>0</v>
      </c>
      <c r="K1378" s="24">
        <v>0</v>
      </c>
      <c r="L1378" s="4"/>
      <c r="M1378" s="4"/>
      <c r="N1378" s="21"/>
      <c r="O1378" s="21"/>
      <c r="P1378" s="21"/>
    </row>
    <row r="1379" spans="3:16" s="7" customFormat="1" hidden="1">
      <c r="C1379" s="126" t="s">
        <v>632</v>
      </c>
      <c r="D1379" s="130" t="s">
        <v>633</v>
      </c>
      <c r="E1379" s="148" t="s">
        <v>634</v>
      </c>
      <c r="F1379" s="148">
        <v>2020</v>
      </c>
      <c r="G1379" s="148">
        <v>2020</v>
      </c>
      <c r="H1379" s="86" t="s">
        <v>19</v>
      </c>
      <c r="I1379" s="22">
        <f>I1380+I1381+I1382+I1383</f>
        <v>0</v>
      </c>
      <c r="J1379" s="4">
        <f t="shared" ref="J1379:M1379" si="535">J1380+J1381+J1382+J1383</f>
        <v>0</v>
      </c>
      <c r="K1379" s="4">
        <f t="shared" si="535"/>
        <v>0</v>
      </c>
      <c r="L1379" s="4">
        <f t="shared" si="535"/>
        <v>0</v>
      </c>
      <c r="M1379" s="4">
        <f t="shared" si="535"/>
        <v>0</v>
      </c>
      <c r="N1379" s="21"/>
      <c r="O1379" s="21"/>
      <c r="P1379" s="21"/>
    </row>
    <row r="1380" spans="3:16" s="7" customFormat="1" hidden="1">
      <c r="C1380" s="127"/>
      <c r="D1380" s="131"/>
      <c r="E1380" s="161"/>
      <c r="F1380" s="149"/>
      <c r="G1380" s="149"/>
      <c r="H1380" s="86" t="s">
        <v>20</v>
      </c>
      <c r="I1380" s="23">
        <v>0</v>
      </c>
      <c r="J1380" s="24">
        <v>0</v>
      </c>
      <c r="K1380" s="24">
        <v>0</v>
      </c>
      <c r="L1380" s="4"/>
      <c r="M1380" s="4"/>
      <c r="N1380" s="21"/>
      <c r="O1380" s="21"/>
      <c r="P1380" s="21"/>
    </row>
    <row r="1381" spans="3:16" s="7" customFormat="1" hidden="1">
      <c r="C1381" s="127"/>
      <c r="D1381" s="131"/>
      <c r="E1381" s="161"/>
      <c r="F1381" s="149"/>
      <c r="G1381" s="149"/>
      <c r="H1381" s="86" t="s">
        <v>21</v>
      </c>
      <c r="I1381" s="23">
        <v>0</v>
      </c>
      <c r="J1381" s="24">
        <v>0</v>
      </c>
      <c r="K1381" s="24">
        <v>0</v>
      </c>
      <c r="L1381" s="4"/>
      <c r="M1381" s="4"/>
      <c r="N1381" s="21"/>
      <c r="O1381" s="21"/>
      <c r="P1381" s="21"/>
    </row>
    <row r="1382" spans="3:16" s="7" customFormat="1" hidden="1">
      <c r="C1382" s="127"/>
      <c r="D1382" s="131"/>
      <c r="E1382" s="161"/>
      <c r="F1382" s="149"/>
      <c r="G1382" s="149"/>
      <c r="H1382" s="86" t="s">
        <v>31</v>
      </c>
      <c r="I1382" s="23">
        <v>0</v>
      </c>
      <c r="J1382" s="24">
        <v>0</v>
      </c>
      <c r="K1382" s="24">
        <v>0</v>
      </c>
      <c r="L1382" s="4"/>
      <c r="M1382" s="4"/>
      <c r="N1382" s="21"/>
      <c r="O1382" s="21"/>
      <c r="P1382" s="21"/>
    </row>
    <row r="1383" spans="3:16" s="7" customFormat="1" hidden="1">
      <c r="C1383" s="128"/>
      <c r="D1383" s="132"/>
      <c r="E1383" s="162"/>
      <c r="F1383" s="150"/>
      <c r="G1383" s="150"/>
      <c r="H1383" s="86" t="s">
        <v>35</v>
      </c>
      <c r="I1383" s="23">
        <v>0</v>
      </c>
      <c r="J1383" s="24">
        <v>0</v>
      </c>
      <c r="K1383" s="24">
        <v>0</v>
      </c>
      <c r="L1383" s="4"/>
      <c r="M1383" s="4"/>
      <c r="N1383" s="21"/>
      <c r="O1383" s="21"/>
      <c r="P1383" s="21"/>
    </row>
    <row r="1384" spans="3:16" s="7" customFormat="1" hidden="1">
      <c r="C1384" s="126" t="s">
        <v>635</v>
      </c>
      <c r="D1384" s="130" t="s">
        <v>636</v>
      </c>
      <c r="E1384" s="148" t="s">
        <v>637</v>
      </c>
      <c r="F1384" s="148">
        <v>2020</v>
      </c>
      <c r="G1384" s="148">
        <v>2020</v>
      </c>
      <c r="H1384" s="85" t="s">
        <v>19</v>
      </c>
      <c r="I1384" s="22">
        <f>I1385+I1386+I1387+I1388</f>
        <v>0</v>
      </c>
      <c r="J1384" s="4">
        <f t="shared" ref="J1384:M1384" si="536">J1385+J1386+J1387+J1388</f>
        <v>0</v>
      </c>
      <c r="K1384" s="4">
        <f t="shared" si="536"/>
        <v>0</v>
      </c>
      <c r="L1384" s="32">
        <f t="shared" si="536"/>
        <v>0</v>
      </c>
      <c r="M1384" s="32">
        <f t="shared" si="536"/>
        <v>0</v>
      </c>
      <c r="N1384" s="21"/>
      <c r="O1384" s="21"/>
      <c r="P1384" s="21"/>
    </row>
    <row r="1385" spans="3:16" s="7" customFormat="1" hidden="1">
      <c r="C1385" s="127"/>
      <c r="D1385" s="131"/>
      <c r="E1385" s="161"/>
      <c r="F1385" s="149"/>
      <c r="G1385" s="149"/>
      <c r="H1385" s="85" t="s">
        <v>20</v>
      </c>
      <c r="I1385" s="31">
        <v>0</v>
      </c>
      <c r="J1385" s="32">
        <v>0</v>
      </c>
      <c r="K1385" s="32">
        <v>0</v>
      </c>
      <c r="N1385" s="21"/>
      <c r="O1385" s="21"/>
      <c r="P1385" s="21"/>
    </row>
    <row r="1386" spans="3:16" s="7" customFormat="1" hidden="1">
      <c r="C1386" s="127"/>
      <c r="D1386" s="131"/>
      <c r="E1386" s="161"/>
      <c r="F1386" s="149"/>
      <c r="G1386" s="149"/>
      <c r="H1386" s="85" t="s">
        <v>21</v>
      </c>
      <c r="I1386" s="31">
        <v>0</v>
      </c>
      <c r="J1386" s="32">
        <v>0</v>
      </c>
      <c r="K1386" s="32">
        <v>0</v>
      </c>
      <c r="N1386" s="21"/>
      <c r="O1386" s="21"/>
      <c r="P1386" s="21"/>
    </row>
    <row r="1387" spans="3:16" s="7" customFormat="1" hidden="1">
      <c r="C1387" s="127"/>
      <c r="D1387" s="131"/>
      <c r="E1387" s="161"/>
      <c r="F1387" s="149"/>
      <c r="G1387" s="149"/>
      <c r="H1387" s="86" t="s">
        <v>31</v>
      </c>
      <c r="I1387" s="23">
        <v>0</v>
      </c>
      <c r="J1387" s="24">
        <v>0</v>
      </c>
      <c r="K1387" s="24">
        <v>0</v>
      </c>
      <c r="N1387" s="21"/>
      <c r="O1387" s="21"/>
      <c r="P1387" s="21"/>
    </row>
    <row r="1388" spans="3:16" s="7" customFormat="1" hidden="1">
      <c r="C1388" s="128"/>
      <c r="D1388" s="132"/>
      <c r="E1388" s="162"/>
      <c r="F1388" s="150"/>
      <c r="G1388" s="150"/>
      <c r="H1388" s="86" t="s">
        <v>35</v>
      </c>
      <c r="I1388" s="23">
        <v>0</v>
      </c>
      <c r="J1388" s="24">
        <v>0</v>
      </c>
      <c r="K1388" s="24">
        <v>0</v>
      </c>
      <c r="N1388" s="21"/>
      <c r="O1388" s="21"/>
      <c r="P1388" s="21"/>
    </row>
    <row r="1389" spans="3:16" s="7" customFormat="1" hidden="1">
      <c r="C1389" s="126" t="s">
        <v>638</v>
      </c>
      <c r="D1389" s="130" t="s">
        <v>639</v>
      </c>
      <c r="E1389" s="148" t="s">
        <v>640</v>
      </c>
      <c r="F1389" s="148">
        <v>2020</v>
      </c>
      <c r="G1389" s="148">
        <v>2020</v>
      </c>
      <c r="H1389" s="85" t="s">
        <v>19</v>
      </c>
      <c r="I1389" s="22">
        <f>I1390+I1391+I1392+I1393</f>
        <v>0</v>
      </c>
      <c r="J1389" s="4">
        <f t="shared" ref="J1389:M1389" si="537">J1390+J1391+J1392+J1393</f>
        <v>0</v>
      </c>
      <c r="K1389" s="4">
        <f t="shared" si="537"/>
        <v>0</v>
      </c>
      <c r="L1389" s="32">
        <f t="shared" si="537"/>
        <v>0</v>
      </c>
      <c r="M1389" s="32">
        <f t="shared" si="537"/>
        <v>0</v>
      </c>
      <c r="N1389" s="21"/>
      <c r="O1389" s="21"/>
      <c r="P1389" s="21"/>
    </row>
    <row r="1390" spans="3:16" s="7" customFormat="1" hidden="1">
      <c r="C1390" s="127"/>
      <c r="D1390" s="131"/>
      <c r="E1390" s="161"/>
      <c r="F1390" s="149"/>
      <c r="G1390" s="149"/>
      <c r="H1390" s="85" t="s">
        <v>20</v>
      </c>
      <c r="I1390" s="31">
        <v>0</v>
      </c>
      <c r="J1390" s="32">
        <v>0</v>
      </c>
      <c r="K1390" s="32">
        <v>0</v>
      </c>
      <c r="N1390" s="21"/>
      <c r="O1390" s="21"/>
      <c r="P1390" s="21"/>
    </row>
    <row r="1391" spans="3:16" s="7" customFormat="1" hidden="1">
      <c r="C1391" s="127"/>
      <c r="D1391" s="131"/>
      <c r="E1391" s="161"/>
      <c r="F1391" s="149"/>
      <c r="G1391" s="149"/>
      <c r="H1391" s="85" t="s">
        <v>21</v>
      </c>
      <c r="I1391" s="31">
        <v>0</v>
      </c>
      <c r="J1391" s="32">
        <v>0</v>
      </c>
      <c r="K1391" s="32">
        <v>0</v>
      </c>
      <c r="N1391" s="21"/>
      <c r="O1391" s="21"/>
      <c r="P1391" s="21"/>
    </row>
    <row r="1392" spans="3:16" s="7" customFormat="1" hidden="1">
      <c r="C1392" s="127"/>
      <c r="D1392" s="131"/>
      <c r="E1392" s="161"/>
      <c r="F1392" s="149"/>
      <c r="G1392" s="149"/>
      <c r="H1392" s="86" t="s">
        <v>31</v>
      </c>
      <c r="I1392" s="23">
        <v>0</v>
      </c>
      <c r="J1392" s="24">
        <v>0</v>
      </c>
      <c r="K1392" s="24">
        <v>0</v>
      </c>
      <c r="N1392" s="21"/>
      <c r="O1392" s="21"/>
      <c r="P1392" s="21"/>
    </row>
    <row r="1393" spans="3:16" s="7" customFormat="1" hidden="1">
      <c r="C1393" s="128"/>
      <c r="D1393" s="132"/>
      <c r="E1393" s="162"/>
      <c r="F1393" s="150"/>
      <c r="G1393" s="150"/>
      <c r="H1393" s="86" t="s">
        <v>35</v>
      </c>
      <c r="I1393" s="23">
        <v>0</v>
      </c>
      <c r="J1393" s="24">
        <v>0</v>
      </c>
      <c r="K1393" s="24">
        <v>0</v>
      </c>
      <c r="N1393" s="21"/>
      <c r="O1393" s="21"/>
      <c r="P1393" s="21"/>
    </row>
    <row r="1394" spans="3:16" s="7" customFormat="1" hidden="1">
      <c r="C1394" s="126" t="s">
        <v>641</v>
      </c>
      <c r="D1394" s="130" t="s">
        <v>642</v>
      </c>
      <c r="E1394" s="138" t="s">
        <v>349</v>
      </c>
      <c r="F1394" s="148">
        <v>2020</v>
      </c>
      <c r="G1394" s="148">
        <v>2020</v>
      </c>
      <c r="H1394" s="86" t="s">
        <v>19</v>
      </c>
      <c r="I1394" s="22">
        <f>I1395+I1396+I1397+I1398</f>
        <v>0</v>
      </c>
      <c r="J1394" s="4">
        <f t="shared" ref="J1394:K1394" si="538">J1395+J1396+J1397+J1398</f>
        <v>0</v>
      </c>
      <c r="K1394" s="4">
        <f t="shared" si="538"/>
        <v>0</v>
      </c>
      <c r="L1394" s="24">
        <f t="shared" ref="L1394:M1394" si="539">SUM(L1395)</f>
        <v>0</v>
      </c>
      <c r="M1394" s="24">
        <f t="shared" si="539"/>
        <v>0</v>
      </c>
      <c r="N1394" s="21"/>
      <c r="O1394" s="21"/>
      <c r="P1394" s="21"/>
    </row>
    <row r="1395" spans="3:16" s="7" customFormat="1" hidden="1">
      <c r="C1395" s="127"/>
      <c r="D1395" s="131"/>
      <c r="E1395" s="138"/>
      <c r="F1395" s="149"/>
      <c r="G1395" s="149"/>
      <c r="H1395" s="86" t="s">
        <v>20</v>
      </c>
      <c r="I1395" s="23">
        <f>SUM(I1400)</f>
        <v>0</v>
      </c>
      <c r="J1395" s="24">
        <f t="shared" ref="J1395:K1395" si="540">SUM(J1400)</f>
        <v>0</v>
      </c>
      <c r="K1395" s="24">
        <f t="shared" si="540"/>
        <v>0</v>
      </c>
      <c r="N1395" s="21"/>
      <c r="O1395" s="21"/>
      <c r="P1395" s="21"/>
    </row>
    <row r="1396" spans="3:16" s="7" customFormat="1" hidden="1">
      <c r="C1396" s="127"/>
      <c r="D1396" s="131"/>
      <c r="E1396" s="138"/>
      <c r="F1396" s="149"/>
      <c r="G1396" s="149"/>
      <c r="H1396" s="86" t="s">
        <v>21</v>
      </c>
      <c r="I1396" s="23">
        <v>0</v>
      </c>
      <c r="J1396" s="24">
        <v>0</v>
      </c>
      <c r="K1396" s="24">
        <v>0</v>
      </c>
      <c r="N1396" s="21"/>
      <c r="O1396" s="21"/>
      <c r="P1396" s="21"/>
    </row>
    <row r="1397" spans="3:16" s="7" customFormat="1" hidden="1">
      <c r="C1397" s="127"/>
      <c r="D1397" s="131"/>
      <c r="E1397" s="138"/>
      <c r="F1397" s="149"/>
      <c r="G1397" s="149"/>
      <c r="H1397" s="86" t="s">
        <v>31</v>
      </c>
      <c r="I1397" s="23">
        <v>0</v>
      </c>
      <c r="J1397" s="24">
        <v>0</v>
      </c>
      <c r="K1397" s="24">
        <v>0</v>
      </c>
      <c r="N1397" s="21"/>
      <c r="O1397" s="21"/>
      <c r="P1397" s="21"/>
    </row>
    <row r="1398" spans="3:16" s="7" customFormat="1" hidden="1">
      <c r="C1398" s="128"/>
      <c r="D1398" s="132"/>
      <c r="E1398" s="138"/>
      <c r="F1398" s="150"/>
      <c r="G1398" s="150"/>
      <c r="H1398" s="86" t="s">
        <v>35</v>
      </c>
      <c r="I1398" s="23">
        <v>0</v>
      </c>
      <c r="J1398" s="24">
        <v>0</v>
      </c>
      <c r="K1398" s="24">
        <v>0</v>
      </c>
      <c r="N1398" s="21"/>
      <c r="O1398" s="21"/>
      <c r="P1398" s="21"/>
    </row>
    <row r="1399" spans="3:16" s="7" customFormat="1" hidden="1">
      <c r="C1399" s="126" t="s">
        <v>643</v>
      </c>
      <c r="D1399" s="130" t="s">
        <v>644</v>
      </c>
      <c r="E1399" s="148" t="s">
        <v>645</v>
      </c>
      <c r="F1399" s="148">
        <v>2020</v>
      </c>
      <c r="G1399" s="148">
        <v>2020</v>
      </c>
      <c r="H1399" s="85" t="s">
        <v>19</v>
      </c>
      <c r="I1399" s="22">
        <f>I1400+I1401+I1402+I1403</f>
        <v>0</v>
      </c>
      <c r="J1399" s="4">
        <f t="shared" ref="J1399:M1399" si="541">J1400+J1401+J1402+J1403</f>
        <v>0</v>
      </c>
      <c r="K1399" s="4">
        <f t="shared" si="541"/>
        <v>0</v>
      </c>
      <c r="L1399" s="32">
        <f t="shared" si="541"/>
        <v>0</v>
      </c>
      <c r="M1399" s="32">
        <f t="shared" si="541"/>
        <v>0</v>
      </c>
      <c r="N1399" s="21"/>
      <c r="O1399" s="21"/>
      <c r="P1399" s="21"/>
    </row>
    <row r="1400" spans="3:16" s="7" customFormat="1" hidden="1">
      <c r="C1400" s="127"/>
      <c r="D1400" s="131"/>
      <c r="E1400" s="161"/>
      <c r="F1400" s="149"/>
      <c r="G1400" s="149"/>
      <c r="H1400" s="85" t="s">
        <v>20</v>
      </c>
      <c r="I1400" s="31">
        <v>0</v>
      </c>
      <c r="J1400" s="32">
        <v>0</v>
      </c>
      <c r="K1400" s="32">
        <v>0</v>
      </c>
      <c r="N1400" s="21"/>
      <c r="O1400" s="21"/>
      <c r="P1400" s="21"/>
    </row>
    <row r="1401" spans="3:16" s="7" customFormat="1" hidden="1">
      <c r="C1401" s="127"/>
      <c r="D1401" s="131"/>
      <c r="E1401" s="161"/>
      <c r="F1401" s="149"/>
      <c r="G1401" s="149"/>
      <c r="H1401" s="85" t="s">
        <v>21</v>
      </c>
      <c r="I1401" s="31">
        <v>0</v>
      </c>
      <c r="J1401" s="32">
        <v>0</v>
      </c>
      <c r="K1401" s="32">
        <v>0</v>
      </c>
      <c r="N1401" s="21"/>
      <c r="O1401" s="21"/>
      <c r="P1401" s="21"/>
    </row>
    <row r="1402" spans="3:16" s="7" customFormat="1" hidden="1">
      <c r="C1402" s="127"/>
      <c r="D1402" s="131"/>
      <c r="E1402" s="161"/>
      <c r="F1402" s="149"/>
      <c r="G1402" s="149"/>
      <c r="H1402" s="86" t="s">
        <v>31</v>
      </c>
      <c r="I1402" s="23">
        <v>0</v>
      </c>
      <c r="J1402" s="24">
        <v>0</v>
      </c>
      <c r="K1402" s="24">
        <v>0</v>
      </c>
      <c r="N1402" s="21"/>
      <c r="O1402" s="21"/>
      <c r="P1402" s="21"/>
    </row>
    <row r="1403" spans="3:16" s="7" customFormat="1" hidden="1">
      <c r="C1403" s="128"/>
      <c r="D1403" s="132"/>
      <c r="E1403" s="162"/>
      <c r="F1403" s="150"/>
      <c r="G1403" s="150"/>
      <c r="H1403" s="86" t="s">
        <v>35</v>
      </c>
      <c r="I1403" s="23">
        <v>0</v>
      </c>
      <c r="J1403" s="24">
        <v>0</v>
      </c>
      <c r="K1403" s="24">
        <v>0</v>
      </c>
      <c r="N1403" s="21"/>
      <c r="O1403" s="21"/>
      <c r="P1403" s="21"/>
    </row>
    <row r="1404" spans="3:16" s="7" customFormat="1">
      <c r="C1404" s="158" t="s">
        <v>646</v>
      </c>
      <c r="D1404" s="130" t="s">
        <v>647</v>
      </c>
      <c r="E1404" s="138" t="s">
        <v>349</v>
      </c>
      <c r="F1404" s="148">
        <v>2021</v>
      </c>
      <c r="G1404" s="148">
        <v>2023</v>
      </c>
      <c r="H1404" s="86" t="s">
        <v>19</v>
      </c>
      <c r="I1404" s="22">
        <f>I1405+I1406+I1407+I1408</f>
        <v>2000</v>
      </c>
      <c r="J1404" s="4">
        <f t="shared" ref="J1404:M1404" si="542">J1405+J1406+J1407+J1408</f>
        <v>3000</v>
      </c>
      <c r="K1404" s="4">
        <f t="shared" si="542"/>
        <v>2700</v>
      </c>
      <c r="L1404" s="4">
        <f t="shared" si="542"/>
        <v>0</v>
      </c>
      <c r="M1404" s="4">
        <f t="shared" si="542"/>
        <v>0</v>
      </c>
      <c r="N1404" s="21">
        <f t="shared" si="528"/>
        <v>0</v>
      </c>
      <c r="O1404" s="21">
        <f t="shared" si="529"/>
        <v>0</v>
      </c>
      <c r="P1404" s="21">
        <f t="shared" si="530"/>
        <v>0</v>
      </c>
    </row>
    <row r="1405" spans="3:16" s="7" customFormat="1">
      <c r="C1405" s="159"/>
      <c r="D1405" s="131"/>
      <c r="E1405" s="138"/>
      <c r="F1405" s="149"/>
      <c r="G1405" s="149"/>
      <c r="H1405" s="86" t="s">
        <v>20</v>
      </c>
      <c r="I1405" s="23">
        <v>2000</v>
      </c>
      <c r="J1405" s="24">
        <f t="shared" ref="J1405:M1405" si="543">J1410+J1415+J1420+J1425+J1430</f>
        <v>3000</v>
      </c>
      <c r="K1405" s="24">
        <f t="shared" si="543"/>
        <v>2700</v>
      </c>
      <c r="L1405" s="24">
        <f t="shared" si="543"/>
        <v>0</v>
      </c>
      <c r="M1405" s="24">
        <f t="shared" si="543"/>
        <v>0</v>
      </c>
      <c r="N1405" s="21">
        <f t="shared" si="528"/>
        <v>0</v>
      </c>
      <c r="O1405" s="21">
        <f t="shared" si="529"/>
        <v>0</v>
      </c>
      <c r="P1405" s="21">
        <f t="shared" si="530"/>
        <v>0</v>
      </c>
    </row>
    <row r="1406" spans="3:16" s="7" customFormat="1">
      <c r="C1406" s="159"/>
      <c r="D1406" s="131"/>
      <c r="E1406" s="138"/>
      <c r="F1406" s="149"/>
      <c r="G1406" s="149"/>
      <c r="H1406" s="86" t="s">
        <v>21</v>
      </c>
      <c r="I1406" s="23">
        <v>0</v>
      </c>
      <c r="J1406" s="24">
        <v>0</v>
      </c>
      <c r="K1406" s="24">
        <v>0</v>
      </c>
      <c r="L1406" s="24">
        <v>0</v>
      </c>
      <c r="M1406" s="24">
        <v>0</v>
      </c>
      <c r="N1406" s="21"/>
      <c r="O1406" s="21"/>
      <c r="P1406" s="21"/>
    </row>
    <row r="1407" spans="3:16" s="7" customFormat="1">
      <c r="C1407" s="159"/>
      <c r="D1407" s="131"/>
      <c r="E1407" s="138"/>
      <c r="F1407" s="149"/>
      <c r="G1407" s="149"/>
      <c r="H1407" s="86" t="s">
        <v>31</v>
      </c>
      <c r="I1407" s="23">
        <v>0</v>
      </c>
      <c r="J1407" s="24">
        <v>0</v>
      </c>
      <c r="K1407" s="24">
        <v>0</v>
      </c>
      <c r="L1407" s="24">
        <v>0</v>
      </c>
      <c r="M1407" s="24">
        <v>0</v>
      </c>
      <c r="N1407" s="21"/>
      <c r="O1407" s="21"/>
      <c r="P1407" s="21"/>
    </row>
    <row r="1408" spans="3:16" s="7" customFormat="1">
      <c r="C1408" s="160"/>
      <c r="D1408" s="132"/>
      <c r="E1408" s="138"/>
      <c r="F1408" s="150"/>
      <c r="G1408" s="150"/>
      <c r="H1408" s="86" t="s">
        <v>35</v>
      </c>
      <c r="I1408" s="23">
        <v>0</v>
      </c>
      <c r="J1408" s="24">
        <v>0</v>
      </c>
      <c r="K1408" s="24">
        <v>0</v>
      </c>
      <c r="L1408" s="24">
        <v>0</v>
      </c>
      <c r="M1408" s="24">
        <v>0</v>
      </c>
      <c r="N1408" s="21"/>
      <c r="O1408" s="21"/>
      <c r="P1408" s="21"/>
    </row>
    <row r="1409" spans="3:16" s="7" customFormat="1" hidden="1">
      <c r="C1409" s="158" t="s">
        <v>648</v>
      </c>
      <c r="D1409" s="100" t="s">
        <v>649</v>
      </c>
      <c r="E1409" s="116" t="s">
        <v>375</v>
      </c>
      <c r="F1409" s="148">
        <v>2022</v>
      </c>
      <c r="G1409" s="116">
        <v>2022</v>
      </c>
      <c r="H1409" s="86" t="s">
        <v>19</v>
      </c>
      <c r="I1409" s="22">
        <f>I1410+I1411+I1412+I1413</f>
        <v>0</v>
      </c>
      <c r="J1409" s="4">
        <f t="shared" ref="J1409:M1409" si="544">J1410+J1411+J1412+J1413</f>
        <v>0</v>
      </c>
      <c r="K1409" s="4">
        <f t="shared" si="544"/>
        <v>0</v>
      </c>
      <c r="L1409" s="24">
        <f t="shared" si="544"/>
        <v>0</v>
      </c>
      <c r="M1409" s="24">
        <f t="shared" si="544"/>
        <v>0</v>
      </c>
      <c r="N1409" s="21"/>
      <c r="O1409" s="21"/>
      <c r="P1409" s="21"/>
    </row>
    <row r="1410" spans="3:16" s="7" customFormat="1" hidden="1">
      <c r="C1410" s="159"/>
      <c r="D1410" s="101"/>
      <c r="E1410" s="117"/>
      <c r="F1410" s="149"/>
      <c r="G1410" s="117"/>
      <c r="H1410" s="86" t="s">
        <v>20</v>
      </c>
      <c r="I1410" s="23">
        <v>0</v>
      </c>
      <c r="J1410" s="24">
        <v>0</v>
      </c>
      <c r="K1410" s="24">
        <v>0</v>
      </c>
      <c r="L1410" s="28"/>
      <c r="M1410" s="28"/>
      <c r="N1410" s="21"/>
      <c r="O1410" s="21"/>
      <c r="P1410" s="21"/>
    </row>
    <row r="1411" spans="3:16" s="7" customFormat="1" hidden="1">
      <c r="C1411" s="159"/>
      <c r="D1411" s="101"/>
      <c r="E1411" s="117"/>
      <c r="F1411" s="149"/>
      <c r="G1411" s="117"/>
      <c r="H1411" s="86" t="s">
        <v>21</v>
      </c>
      <c r="I1411" s="23">
        <v>0</v>
      </c>
      <c r="J1411" s="24">
        <v>0</v>
      </c>
      <c r="K1411" s="24">
        <v>0</v>
      </c>
      <c r="L1411" s="28"/>
      <c r="M1411" s="28"/>
      <c r="N1411" s="21"/>
      <c r="O1411" s="21"/>
      <c r="P1411" s="21"/>
    </row>
    <row r="1412" spans="3:16" s="7" customFormat="1" hidden="1">
      <c r="C1412" s="159"/>
      <c r="D1412" s="101"/>
      <c r="E1412" s="117"/>
      <c r="F1412" s="149"/>
      <c r="G1412" s="117"/>
      <c r="H1412" s="86" t="s">
        <v>31</v>
      </c>
      <c r="I1412" s="23">
        <v>0</v>
      </c>
      <c r="J1412" s="24">
        <v>0</v>
      </c>
      <c r="K1412" s="24">
        <v>0</v>
      </c>
      <c r="L1412" s="28"/>
      <c r="M1412" s="28"/>
      <c r="N1412" s="21"/>
      <c r="O1412" s="21"/>
      <c r="P1412" s="21"/>
    </row>
    <row r="1413" spans="3:16" s="7" customFormat="1" hidden="1">
      <c r="C1413" s="160"/>
      <c r="D1413" s="102"/>
      <c r="E1413" s="118"/>
      <c r="F1413" s="150"/>
      <c r="G1413" s="118"/>
      <c r="H1413" s="86" t="s">
        <v>35</v>
      </c>
      <c r="I1413" s="23">
        <v>0</v>
      </c>
      <c r="J1413" s="24">
        <v>0</v>
      </c>
      <c r="K1413" s="24">
        <v>0</v>
      </c>
      <c r="L1413" s="28"/>
      <c r="M1413" s="28"/>
      <c r="N1413" s="21"/>
      <c r="O1413" s="21"/>
      <c r="P1413" s="21"/>
    </row>
    <row r="1414" spans="3:16" s="7" customFormat="1">
      <c r="C1414" s="158" t="s">
        <v>650</v>
      </c>
      <c r="D1414" s="130" t="s">
        <v>651</v>
      </c>
      <c r="E1414" s="148" t="s">
        <v>372</v>
      </c>
      <c r="F1414" s="148">
        <v>2021</v>
      </c>
      <c r="G1414" s="116">
        <v>2023</v>
      </c>
      <c r="H1414" s="86" t="s">
        <v>19</v>
      </c>
      <c r="I1414" s="22">
        <f>I1415+I1416+I1417+I1418</f>
        <v>2000</v>
      </c>
      <c r="J1414" s="4">
        <f t="shared" ref="J1414:K1414" si="545">J1415+J1416+J1417+J1418</f>
        <v>3000</v>
      </c>
      <c r="K1414" s="4">
        <f t="shared" si="545"/>
        <v>2700</v>
      </c>
      <c r="L1414" s="24">
        <f t="shared" ref="L1414:M1414" si="546">L1415</f>
        <v>0</v>
      </c>
      <c r="M1414" s="24">
        <f t="shared" si="546"/>
        <v>0</v>
      </c>
      <c r="N1414" s="21">
        <f t="shared" ref="N1414:N1475" si="547">M1414/I1414*100</f>
        <v>0</v>
      </c>
      <c r="O1414" s="21">
        <f t="shared" ref="O1414:O1475" si="548">M1414/J1414*100</f>
        <v>0</v>
      </c>
      <c r="P1414" s="21">
        <f t="shared" ref="P1414:P1475" si="549">L1414/K1414*100</f>
        <v>0</v>
      </c>
    </row>
    <row r="1415" spans="3:16" s="7" customFormat="1">
      <c r="C1415" s="159"/>
      <c r="D1415" s="131"/>
      <c r="E1415" s="149"/>
      <c r="F1415" s="149"/>
      <c r="G1415" s="117"/>
      <c r="H1415" s="86" t="s">
        <v>20</v>
      </c>
      <c r="I1415" s="23">
        <v>2000</v>
      </c>
      <c r="J1415" s="24">
        <v>3000</v>
      </c>
      <c r="K1415" s="24">
        <v>2700</v>
      </c>
      <c r="L1415" s="28"/>
      <c r="M1415" s="28"/>
      <c r="N1415" s="21">
        <f t="shared" si="547"/>
        <v>0</v>
      </c>
      <c r="O1415" s="21">
        <f t="shared" si="548"/>
        <v>0</v>
      </c>
      <c r="P1415" s="21">
        <f t="shared" si="549"/>
        <v>0</v>
      </c>
    </row>
    <row r="1416" spans="3:16" s="7" customFormat="1">
      <c r="C1416" s="159"/>
      <c r="D1416" s="131"/>
      <c r="E1416" s="149"/>
      <c r="F1416" s="149"/>
      <c r="G1416" s="117"/>
      <c r="H1416" s="86" t="s">
        <v>21</v>
      </c>
      <c r="I1416" s="23">
        <v>0</v>
      </c>
      <c r="J1416" s="24">
        <v>0</v>
      </c>
      <c r="K1416" s="24">
        <v>0</v>
      </c>
      <c r="L1416" s="28"/>
      <c r="M1416" s="28"/>
      <c r="N1416" s="21"/>
      <c r="O1416" s="21"/>
      <c r="P1416" s="21"/>
    </row>
    <row r="1417" spans="3:16" s="7" customFormat="1">
      <c r="C1417" s="159"/>
      <c r="D1417" s="131"/>
      <c r="E1417" s="149"/>
      <c r="F1417" s="149"/>
      <c r="G1417" s="117"/>
      <c r="H1417" s="86" t="s">
        <v>31</v>
      </c>
      <c r="I1417" s="23">
        <v>0</v>
      </c>
      <c r="J1417" s="24">
        <v>0</v>
      </c>
      <c r="K1417" s="24">
        <v>0</v>
      </c>
      <c r="L1417" s="28"/>
      <c r="M1417" s="28"/>
      <c r="N1417" s="21"/>
      <c r="O1417" s="21"/>
      <c r="P1417" s="21"/>
    </row>
    <row r="1418" spans="3:16" s="7" customFormat="1">
      <c r="C1418" s="160"/>
      <c r="D1418" s="132"/>
      <c r="E1418" s="150"/>
      <c r="F1418" s="150"/>
      <c r="G1418" s="118"/>
      <c r="H1418" s="86" t="s">
        <v>35</v>
      </c>
      <c r="I1418" s="23">
        <v>0</v>
      </c>
      <c r="J1418" s="24">
        <v>0</v>
      </c>
      <c r="K1418" s="24">
        <v>0</v>
      </c>
      <c r="L1418" s="28"/>
      <c r="M1418" s="28"/>
      <c r="N1418" s="21"/>
      <c r="O1418" s="21"/>
      <c r="P1418" s="21"/>
    </row>
    <row r="1419" spans="3:16" s="7" customFormat="1" hidden="1">
      <c r="C1419" s="158" t="s">
        <v>652</v>
      </c>
      <c r="D1419" s="130" t="s">
        <v>653</v>
      </c>
      <c r="E1419" s="148" t="s">
        <v>654</v>
      </c>
      <c r="F1419" s="148">
        <v>2020</v>
      </c>
      <c r="G1419" s="116">
        <v>2022</v>
      </c>
      <c r="H1419" s="86" t="s">
        <v>19</v>
      </c>
      <c r="I1419" s="22">
        <f>I1420+I1421+I1422+I1423</f>
        <v>0</v>
      </c>
      <c r="J1419" s="4">
        <f t="shared" ref="J1419:K1419" si="550">J1420+J1421+J1422+J1423</f>
        <v>0</v>
      </c>
      <c r="K1419" s="4">
        <f t="shared" si="550"/>
        <v>0</v>
      </c>
      <c r="L1419" s="24">
        <f t="shared" ref="L1419:M1419" si="551">SUM(L1420)</f>
        <v>0</v>
      </c>
      <c r="M1419" s="24">
        <f t="shared" si="551"/>
        <v>0</v>
      </c>
      <c r="N1419" s="21"/>
      <c r="O1419" s="21"/>
      <c r="P1419" s="21"/>
    </row>
    <row r="1420" spans="3:16" s="7" customFormat="1" hidden="1">
      <c r="C1420" s="159"/>
      <c r="D1420" s="131"/>
      <c r="E1420" s="149"/>
      <c r="F1420" s="149"/>
      <c r="G1420" s="117"/>
      <c r="H1420" s="86" t="s">
        <v>20</v>
      </c>
      <c r="I1420" s="23">
        <v>0</v>
      </c>
      <c r="J1420" s="24">
        <v>0</v>
      </c>
      <c r="K1420" s="24">
        <v>0</v>
      </c>
      <c r="L1420" s="28"/>
      <c r="M1420" s="28"/>
      <c r="N1420" s="21"/>
      <c r="O1420" s="21"/>
      <c r="P1420" s="21"/>
    </row>
    <row r="1421" spans="3:16" s="7" customFormat="1" hidden="1">
      <c r="C1421" s="159"/>
      <c r="D1421" s="131"/>
      <c r="E1421" s="149"/>
      <c r="F1421" s="149"/>
      <c r="G1421" s="117"/>
      <c r="H1421" s="86" t="s">
        <v>21</v>
      </c>
      <c r="I1421" s="23">
        <v>0</v>
      </c>
      <c r="J1421" s="24">
        <v>0</v>
      </c>
      <c r="K1421" s="24">
        <v>0</v>
      </c>
      <c r="L1421" s="28"/>
      <c r="M1421" s="28"/>
      <c r="N1421" s="21"/>
      <c r="O1421" s="21"/>
      <c r="P1421" s="21"/>
    </row>
    <row r="1422" spans="3:16" s="7" customFormat="1" hidden="1">
      <c r="C1422" s="159"/>
      <c r="D1422" s="131"/>
      <c r="E1422" s="149"/>
      <c r="F1422" s="149"/>
      <c r="G1422" s="117"/>
      <c r="H1422" s="86" t="s">
        <v>31</v>
      </c>
      <c r="I1422" s="23">
        <v>0</v>
      </c>
      <c r="J1422" s="24">
        <v>0</v>
      </c>
      <c r="K1422" s="24">
        <v>0</v>
      </c>
      <c r="L1422" s="28"/>
      <c r="M1422" s="28"/>
      <c r="N1422" s="21"/>
      <c r="O1422" s="21"/>
      <c r="P1422" s="21"/>
    </row>
    <row r="1423" spans="3:16" s="7" customFormat="1" hidden="1">
      <c r="C1423" s="160"/>
      <c r="D1423" s="132"/>
      <c r="E1423" s="150"/>
      <c r="F1423" s="150"/>
      <c r="G1423" s="118"/>
      <c r="H1423" s="86" t="s">
        <v>35</v>
      </c>
      <c r="I1423" s="23">
        <v>0</v>
      </c>
      <c r="J1423" s="24">
        <v>0</v>
      </c>
      <c r="K1423" s="24">
        <v>0</v>
      </c>
      <c r="L1423" s="28"/>
      <c r="M1423" s="28"/>
      <c r="N1423" s="21"/>
      <c r="O1423" s="21"/>
      <c r="P1423" s="21"/>
    </row>
    <row r="1424" spans="3:16" s="7" customFormat="1" hidden="1">
      <c r="C1424" s="158" t="s">
        <v>655</v>
      </c>
      <c r="D1424" s="130" t="s">
        <v>656</v>
      </c>
      <c r="E1424" s="148" t="s">
        <v>375</v>
      </c>
      <c r="F1424" s="148">
        <v>2020</v>
      </c>
      <c r="G1424" s="116">
        <v>2020</v>
      </c>
      <c r="H1424" s="86" t="s">
        <v>19</v>
      </c>
      <c r="I1424" s="22">
        <f>I1425+I1426+I1427+I1428</f>
        <v>0</v>
      </c>
      <c r="J1424" s="4">
        <f t="shared" ref="J1424:M1424" si="552">J1425+J1426+J1427+J1428</f>
        <v>0</v>
      </c>
      <c r="K1424" s="4">
        <f t="shared" si="552"/>
        <v>0</v>
      </c>
      <c r="L1424" s="24">
        <f t="shared" si="552"/>
        <v>0</v>
      </c>
      <c r="M1424" s="24">
        <f t="shared" si="552"/>
        <v>0</v>
      </c>
      <c r="N1424" s="21"/>
      <c r="O1424" s="21"/>
      <c r="P1424" s="21"/>
    </row>
    <row r="1425" spans="3:16" s="7" customFormat="1" hidden="1">
      <c r="C1425" s="159"/>
      <c r="D1425" s="131"/>
      <c r="E1425" s="149"/>
      <c r="F1425" s="149"/>
      <c r="G1425" s="117"/>
      <c r="H1425" s="86" t="s">
        <v>20</v>
      </c>
      <c r="I1425" s="23">
        <v>0</v>
      </c>
      <c r="J1425" s="24">
        <v>0</v>
      </c>
      <c r="K1425" s="24">
        <v>0</v>
      </c>
      <c r="L1425" s="28"/>
      <c r="M1425" s="28"/>
      <c r="N1425" s="21"/>
      <c r="O1425" s="21"/>
      <c r="P1425" s="21"/>
    </row>
    <row r="1426" spans="3:16" s="7" customFormat="1" hidden="1">
      <c r="C1426" s="159"/>
      <c r="D1426" s="131"/>
      <c r="E1426" s="149"/>
      <c r="F1426" s="149"/>
      <c r="G1426" s="117"/>
      <c r="H1426" s="86" t="s">
        <v>21</v>
      </c>
      <c r="I1426" s="23">
        <v>0</v>
      </c>
      <c r="J1426" s="24">
        <v>0</v>
      </c>
      <c r="K1426" s="24">
        <v>0</v>
      </c>
      <c r="L1426" s="28"/>
      <c r="M1426" s="28"/>
      <c r="N1426" s="21"/>
      <c r="O1426" s="21"/>
      <c r="P1426" s="21"/>
    </row>
    <row r="1427" spans="3:16" s="7" customFormat="1" hidden="1">
      <c r="C1427" s="159"/>
      <c r="D1427" s="131"/>
      <c r="E1427" s="149"/>
      <c r="F1427" s="149"/>
      <c r="G1427" s="117"/>
      <c r="H1427" s="86" t="s">
        <v>31</v>
      </c>
      <c r="I1427" s="23">
        <v>0</v>
      </c>
      <c r="J1427" s="24">
        <v>0</v>
      </c>
      <c r="K1427" s="24">
        <v>0</v>
      </c>
      <c r="L1427" s="28"/>
      <c r="M1427" s="28"/>
      <c r="N1427" s="21"/>
      <c r="O1427" s="21"/>
      <c r="P1427" s="21"/>
    </row>
    <row r="1428" spans="3:16" s="7" customFormat="1" hidden="1">
      <c r="C1428" s="160"/>
      <c r="D1428" s="132"/>
      <c r="E1428" s="150"/>
      <c r="F1428" s="150"/>
      <c r="G1428" s="118"/>
      <c r="H1428" s="86" t="s">
        <v>35</v>
      </c>
      <c r="I1428" s="23">
        <v>0</v>
      </c>
      <c r="J1428" s="24">
        <v>0</v>
      </c>
      <c r="K1428" s="24">
        <v>0</v>
      </c>
      <c r="L1428" s="28"/>
      <c r="M1428" s="28"/>
      <c r="N1428" s="21"/>
      <c r="O1428" s="21"/>
      <c r="P1428" s="21"/>
    </row>
    <row r="1429" spans="3:16" s="7" customFormat="1" hidden="1">
      <c r="C1429" s="158" t="s">
        <v>657</v>
      </c>
      <c r="D1429" s="130" t="s">
        <v>658</v>
      </c>
      <c r="E1429" s="148" t="s">
        <v>659</v>
      </c>
      <c r="F1429" s="148">
        <v>2020</v>
      </c>
      <c r="G1429" s="116">
        <v>2020</v>
      </c>
      <c r="H1429" s="86" t="s">
        <v>19</v>
      </c>
      <c r="I1429" s="22">
        <f>I1430+I1431+I1432+I1433</f>
        <v>0</v>
      </c>
      <c r="J1429" s="4">
        <f t="shared" ref="J1429:K1429" si="553">J1430+J1431+J1432+J1433</f>
        <v>0</v>
      </c>
      <c r="K1429" s="4">
        <f t="shared" si="553"/>
        <v>0</v>
      </c>
      <c r="L1429" s="24">
        <v>0</v>
      </c>
      <c r="M1429" s="24">
        <v>0</v>
      </c>
      <c r="N1429" s="21"/>
      <c r="O1429" s="21"/>
      <c r="P1429" s="21"/>
    </row>
    <row r="1430" spans="3:16" s="7" customFormat="1" hidden="1">
      <c r="C1430" s="159"/>
      <c r="D1430" s="131"/>
      <c r="E1430" s="149"/>
      <c r="F1430" s="149"/>
      <c r="G1430" s="117"/>
      <c r="H1430" s="86" t="s">
        <v>20</v>
      </c>
      <c r="I1430" s="23">
        <v>0</v>
      </c>
      <c r="J1430" s="24">
        <v>0</v>
      </c>
      <c r="K1430" s="24">
        <v>0</v>
      </c>
      <c r="L1430" s="28"/>
      <c r="M1430" s="28"/>
      <c r="N1430" s="21"/>
      <c r="O1430" s="21"/>
      <c r="P1430" s="21"/>
    </row>
    <row r="1431" spans="3:16" s="7" customFormat="1" hidden="1">
      <c r="C1431" s="159"/>
      <c r="D1431" s="131"/>
      <c r="E1431" s="149"/>
      <c r="F1431" s="149"/>
      <c r="G1431" s="117"/>
      <c r="H1431" s="86" t="s">
        <v>21</v>
      </c>
      <c r="I1431" s="23">
        <v>0</v>
      </c>
      <c r="J1431" s="24"/>
      <c r="K1431" s="24">
        <v>0</v>
      </c>
      <c r="L1431" s="28"/>
      <c r="M1431" s="28"/>
      <c r="N1431" s="21"/>
      <c r="O1431" s="21"/>
      <c r="P1431" s="21"/>
    </row>
    <row r="1432" spans="3:16" s="7" customFormat="1" hidden="1">
      <c r="C1432" s="159"/>
      <c r="D1432" s="131"/>
      <c r="E1432" s="149"/>
      <c r="F1432" s="149"/>
      <c r="G1432" s="117"/>
      <c r="H1432" s="86" t="s">
        <v>31</v>
      </c>
      <c r="I1432" s="23">
        <v>0</v>
      </c>
      <c r="J1432" s="24">
        <v>0</v>
      </c>
      <c r="K1432" s="24">
        <v>0</v>
      </c>
      <c r="L1432" s="28"/>
      <c r="M1432" s="28"/>
      <c r="N1432" s="21"/>
      <c r="O1432" s="21"/>
      <c r="P1432" s="21"/>
    </row>
    <row r="1433" spans="3:16" s="7" customFormat="1" hidden="1">
      <c r="C1433" s="160"/>
      <c r="D1433" s="132"/>
      <c r="E1433" s="150"/>
      <c r="F1433" s="150"/>
      <c r="G1433" s="118"/>
      <c r="H1433" s="86" t="s">
        <v>35</v>
      </c>
      <c r="I1433" s="23">
        <v>0</v>
      </c>
      <c r="J1433" s="24">
        <v>0</v>
      </c>
      <c r="K1433" s="24">
        <v>0</v>
      </c>
      <c r="L1433" s="28"/>
      <c r="M1433" s="28"/>
      <c r="N1433" s="21"/>
      <c r="O1433" s="21"/>
      <c r="P1433" s="21"/>
    </row>
    <row r="1434" spans="3:16" s="7" customFormat="1">
      <c r="C1434" s="126" t="s">
        <v>660</v>
      </c>
      <c r="D1434" s="100" t="s">
        <v>661</v>
      </c>
      <c r="E1434" s="129" t="s">
        <v>349</v>
      </c>
      <c r="F1434" s="116">
        <v>2021</v>
      </c>
      <c r="G1434" s="116">
        <v>2023</v>
      </c>
      <c r="H1434" s="86" t="s">
        <v>19</v>
      </c>
      <c r="I1434" s="22">
        <f>I1435+I1436+I1437+I1438</f>
        <v>31755.3</v>
      </c>
      <c r="J1434" s="22">
        <f>J1435+J1436+J1437+J1438</f>
        <v>31539.899999999998</v>
      </c>
      <c r="K1434" s="22">
        <f>K1435+K1436+K1437+K1438</f>
        <v>29100.100000000002</v>
      </c>
      <c r="L1434" s="22">
        <f>L1435+L1436+L1437+L1438</f>
        <v>1071.3</v>
      </c>
      <c r="M1434" s="4">
        <f t="shared" ref="M1434" si="554">M1435+M1436+M1437+M1438</f>
        <v>1071.3</v>
      </c>
      <c r="N1434" s="21">
        <f t="shared" si="547"/>
        <v>3.3736100745387381</v>
      </c>
      <c r="O1434" s="21">
        <f t="shared" si="548"/>
        <v>3.3966499576726621</v>
      </c>
      <c r="P1434" s="21">
        <f t="shared" si="549"/>
        <v>3.6814306480046457</v>
      </c>
    </row>
    <row r="1435" spans="3:16" s="7" customFormat="1">
      <c r="C1435" s="127"/>
      <c r="D1435" s="101"/>
      <c r="E1435" s="129"/>
      <c r="F1435" s="117"/>
      <c r="G1435" s="117"/>
      <c r="H1435" s="86" t="s">
        <v>20</v>
      </c>
      <c r="I1435" s="23">
        <f>I1440+I1450+I1445+I1455+I1460+I1465+I1470+I1475+I1480+I1485+I1490+I1495+I1500+I1505+I1510+I1515+I1520+I1525+I1530+I1535+I1540+I1545+I1550+I1555+I1560+I1565+I1570+I1575+I1580+I1585+I1590</f>
        <v>31755.3</v>
      </c>
      <c r="J1435" s="23">
        <f>J1440+J1450+J1445+J1455+J1460+J1465+J1470+J1475+J1480+J1485+J1490+J1495+J1500+J1505+J1510+J1515+J1520+J1525+J1530+J1535+J1540+J1545+J1550+J1555+J1560+J1565+J1570+J1575+J1580+J1585+J1590</f>
        <v>31539.899999999998</v>
      </c>
      <c r="K1435" s="23">
        <f>K1440+K1450+K1445+K1455+K1460+K1465+K1470+K1475+K1480+K1485+K1490+K1495+K1500+K1505+K1510+K1515+K1520+K1525+K1530+K1535+K1540+K1545+K1550+K1555+K1560+K1565+K1570+K1575+K1580+K1585+K1590</f>
        <v>29100.100000000002</v>
      </c>
      <c r="L1435" s="23">
        <f>L1440+L1450+L1445+L1455+L1460+L1465+L1470+L1475+L1480+L1485+L1490+L1495+L1500+L1505+L1510+L1515+L1520+L1525+L1530+L1535+L1540+L1545+L1550+L1555+L1560+L1565+L1570+L1575+L1580+L1585+L1590</f>
        <v>1071.3</v>
      </c>
      <c r="M1435" s="24">
        <v>1071.3</v>
      </c>
      <c r="N1435" s="21">
        <f t="shared" si="547"/>
        <v>3.3736100745387381</v>
      </c>
      <c r="O1435" s="21">
        <f t="shared" si="548"/>
        <v>3.3966499576726621</v>
      </c>
      <c r="P1435" s="21">
        <f t="shared" si="549"/>
        <v>3.6814306480046457</v>
      </c>
    </row>
    <row r="1436" spans="3:16" s="7" customFormat="1">
      <c r="C1436" s="127"/>
      <c r="D1436" s="101"/>
      <c r="E1436" s="129"/>
      <c r="F1436" s="117"/>
      <c r="G1436" s="117"/>
      <c r="H1436" s="86" t="s">
        <v>21</v>
      </c>
      <c r="I1436" s="23">
        <f t="shared" ref="I1436:M1438" si="555">I1441</f>
        <v>0</v>
      </c>
      <c r="J1436" s="24">
        <f t="shared" si="555"/>
        <v>0</v>
      </c>
      <c r="K1436" s="24">
        <f t="shared" si="555"/>
        <v>0</v>
      </c>
      <c r="L1436" s="24">
        <f t="shared" si="555"/>
        <v>0</v>
      </c>
      <c r="M1436" s="24">
        <f t="shared" si="555"/>
        <v>0</v>
      </c>
      <c r="N1436" s="21"/>
      <c r="O1436" s="21"/>
      <c r="P1436" s="21"/>
    </row>
    <row r="1437" spans="3:16" s="7" customFormat="1">
      <c r="C1437" s="127"/>
      <c r="D1437" s="101"/>
      <c r="E1437" s="129"/>
      <c r="F1437" s="117"/>
      <c r="G1437" s="117"/>
      <c r="H1437" s="86" t="s">
        <v>31</v>
      </c>
      <c r="I1437" s="23">
        <f t="shared" si="555"/>
        <v>0</v>
      </c>
      <c r="J1437" s="24">
        <f t="shared" si="555"/>
        <v>0</v>
      </c>
      <c r="K1437" s="24">
        <f t="shared" si="555"/>
        <v>0</v>
      </c>
      <c r="L1437" s="24">
        <f t="shared" si="555"/>
        <v>0</v>
      </c>
      <c r="M1437" s="24">
        <f t="shared" si="555"/>
        <v>0</v>
      </c>
      <c r="N1437" s="21"/>
      <c r="O1437" s="21"/>
      <c r="P1437" s="21"/>
    </row>
    <row r="1438" spans="3:16" s="7" customFormat="1">
      <c r="C1438" s="128"/>
      <c r="D1438" s="102"/>
      <c r="E1438" s="129"/>
      <c r="F1438" s="118"/>
      <c r="G1438" s="118"/>
      <c r="H1438" s="86" t="s">
        <v>35</v>
      </c>
      <c r="I1438" s="23">
        <f t="shared" si="555"/>
        <v>0</v>
      </c>
      <c r="J1438" s="24">
        <f t="shared" si="555"/>
        <v>0</v>
      </c>
      <c r="K1438" s="24">
        <f t="shared" si="555"/>
        <v>0</v>
      </c>
      <c r="L1438" s="24">
        <f t="shared" si="555"/>
        <v>0</v>
      </c>
      <c r="M1438" s="24">
        <f t="shared" si="555"/>
        <v>0</v>
      </c>
      <c r="N1438" s="21"/>
      <c r="O1438" s="21"/>
      <c r="P1438" s="21"/>
    </row>
    <row r="1439" spans="3:16" s="7" customFormat="1" hidden="1">
      <c r="C1439" s="126" t="s">
        <v>662</v>
      </c>
      <c r="D1439" s="100" t="s">
        <v>663</v>
      </c>
      <c r="E1439" s="116" t="s">
        <v>664</v>
      </c>
      <c r="F1439" s="116">
        <v>2023</v>
      </c>
      <c r="G1439" s="116">
        <v>2023</v>
      </c>
      <c r="H1439" s="86" t="s">
        <v>19</v>
      </c>
      <c r="I1439" s="22">
        <f>I1440+I1441+I1442+I1443</f>
        <v>0</v>
      </c>
      <c r="J1439" s="4">
        <f t="shared" ref="J1439:M1439" si="556">J1440+J1441+J1442+J1443</f>
        <v>0</v>
      </c>
      <c r="K1439" s="4">
        <f t="shared" si="556"/>
        <v>0</v>
      </c>
      <c r="L1439" s="28">
        <f t="shared" si="556"/>
        <v>0</v>
      </c>
      <c r="M1439" s="28">
        <f t="shared" si="556"/>
        <v>0</v>
      </c>
      <c r="N1439" s="21"/>
      <c r="O1439" s="21"/>
      <c r="P1439" s="21"/>
    </row>
    <row r="1440" spans="3:16" s="7" customFormat="1" hidden="1">
      <c r="C1440" s="127"/>
      <c r="D1440" s="101"/>
      <c r="E1440" s="110"/>
      <c r="F1440" s="117"/>
      <c r="G1440" s="117"/>
      <c r="H1440" s="86" t="s">
        <v>20</v>
      </c>
      <c r="I1440" s="23">
        <v>0</v>
      </c>
      <c r="J1440" s="24">
        <v>0</v>
      </c>
      <c r="K1440" s="24">
        <v>0</v>
      </c>
      <c r="L1440" s="28"/>
      <c r="M1440" s="28"/>
      <c r="N1440" s="21"/>
      <c r="O1440" s="21"/>
      <c r="P1440" s="21"/>
    </row>
    <row r="1441" spans="3:16" s="7" customFormat="1" hidden="1">
      <c r="C1441" s="127"/>
      <c r="D1441" s="101"/>
      <c r="E1441" s="110"/>
      <c r="F1441" s="117"/>
      <c r="G1441" s="117"/>
      <c r="H1441" s="85" t="s">
        <v>21</v>
      </c>
      <c r="I1441" s="31">
        <v>0</v>
      </c>
      <c r="J1441" s="32">
        <v>0</v>
      </c>
      <c r="K1441" s="32">
        <v>0</v>
      </c>
      <c r="L1441" s="28"/>
      <c r="M1441" s="28"/>
      <c r="N1441" s="21"/>
      <c r="O1441" s="21"/>
      <c r="P1441" s="21"/>
    </row>
    <row r="1442" spans="3:16" s="7" customFormat="1" hidden="1">
      <c r="C1442" s="127"/>
      <c r="D1442" s="101"/>
      <c r="E1442" s="110"/>
      <c r="F1442" s="117"/>
      <c r="G1442" s="117"/>
      <c r="H1442" s="85" t="s">
        <v>31</v>
      </c>
      <c r="I1442" s="31">
        <v>0</v>
      </c>
      <c r="J1442" s="32">
        <v>0</v>
      </c>
      <c r="K1442" s="32">
        <v>0</v>
      </c>
      <c r="L1442" s="28"/>
      <c r="M1442" s="28"/>
      <c r="N1442" s="21"/>
      <c r="O1442" s="21"/>
      <c r="P1442" s="21"/>
    </row>
    <row r="1443" spans="3:16" s="7" customFormat="1" hidden="1">
      <c r="C1443" s="128"/>
      <c r="D1443" s="102"/>
      <c r="E1443" s="111"/>
      <c r="F1443" s="118"/>
      <c r="G1443" s="118"/>
      <c r="H1443" s="85" t="s">
        <v>35</v>
      </c>
      <c r="I1443" s="31">
        <v>0</v>
      </c>
      <c r="J1443" s="32">
        <v>0</v>
      </c>
      <c r="K1443" s="32">
        <v>0</v>
      </c>
      <c r="L1443" s="28"/>
      <c r="M1443" s="28"/>
      <c r="N1443" s="21"/>
      <c r="O1443" s="21"/>
      <c r="P1443" s="21"/>
    </row>
    <row r="1444" spans="3:16" s="7" customFormat="1">
      <c r="C1444" s="126" t="s">
        <v>665</v>
      </c>
      <c r="D1444" s="100" t="s">
        <v>666</v>
      </c>
      <c r="E1444" s="116" t="s">
        <v>667</v>
      </c>
      <c r="F1444" s="116">
        <v>2021</v>
      </c>
      <c r="G1444" s="116">
        <v>2022</v>
      </c>
      <c r="H1444" s="85" t="s">
        <v>19</v>
      </c>
      <c r="I1444" s="22">
        <f>I1445+I1446+I1447+I1448</f>
        <v>2294.3000000000002</v>
      </c>
      <c r="J1444" s="4">
        <f t="shared" ref="J1444:M1444" si="557">J1445+J1446+J1447+J1448</f>
        <v>2008.9</v>
      </c>
      <c r="K1444" s="4">
        <f t="shared" si="557"/>
        <v>2008.9</v>
      </c>
      <c r="L1444" s="28">
        <f t="shared" si="557"/>
        <v>0</v>
      </c>
      <c r="M1444" s="28">
        <f t="shared" si="557"/>
        <v>0</v>
      </c>
      <c r="N1444" s="21">
        <f t="shared" si="547"/>
        <v>0</v>
      </c>
      <c r="O1444" s="21">
        <f t="shared" si="548"/>
        <v>0</v>
      </c>
      <c r="P1444" s="21">
        <f t="shared" si="549"/>
        <v>0</v>
      </c>
    </row>
    <row r="1445" spans="3:16" s="7" customFormat="1">
      <c r="C1445" s="127"/>
      <c r="D1445" s="101"/>
      <c r="E1445" s="110"/>
      <c r="F1445" s="117"/>
      <c r="G1445" s="117"/>
      <c r="H1445" s="85" t="s">
        <v>20</v>
      </c>
      <c r="I1445" s="31">
        <v>2294.3000000000002</v>
      </c>
      <c r="J1445" s="32">
        <f>2294.3+3032+200-3517.4</f>
        <v>2008.9</v>
      </c>
      <c r="K1445" s="32">
        <f>5526.3-3517.4</f>
        <v>2008.9</v>
      </c>
      <c r="L1445" s="28"/>
      <c r="M1445" s="28"/>
      <c r="N1445" s="21">
        <f t="shared" si="547"/>
        <v>0</v>
      </c>
      <c r="O1445" s="21">
        <f t="shared" si="548"/>
        <v>0</v>
      </c>
      <c r="P1445" s="21">
        <f t="shared" si="549"/>
        <v>0</v>
      </c>
    </row>
    <row r="1446" spans="3:16" s="7" customFormat="1">
      <c r="C1446" s="127"/>
      <c r="D1446" s="101"/>
      <c r="E1446" s="110"/>
      <c r="F1446" s="117"/>
      <c r="G1446" s="117"/>
      <c r="H1446" s="85" t="s">
        <v>21</v>
      </c>
      <c r="I1446" s="31">
        <v>0</v>
      </c>
      <c r="J1446" s="32">
        <v>0</v>
      </c>
      <c r="K1446" s="32">
        <v>0</v>
      </c>
      <c r="L1446" s="28"/>
      <c r="M1446" s="28"/>
      <c r="N1446" s="21"/>
      <c r="O1446" s="21"/>
      <c r="P1446" s="21"/>
    </row>
    <row r="1447" spans="3:16" s="7" customFormat="1">
      <c r="C1447" s="127"/>
      <c r="D1447" s="101"/>
      <c r="E1447" s="110"/>
      <c r="F1447" s="117"/>
      <c r="G1447" s="117"/>
      <c r="H1447" s="85" t="s">
        <v>31</v>
      </c>
      <c r="I1447" s="31">
        <v>0</v>
      </c>
      <c r="J1447" s="32">
        <v>0</v>
      </c>
      <c r="K1447" s="32">
        <v>0</v>
      </c>
      <c r="L1447" s="28"/>
      <c r="M1447" s="28"/>
      <c r="N1447" s="21"/>
      <c r="O1447" s="21"/>
      <c r="P1447" s="21"/>
    </row>
    <row r="1448" spans="3:16" s="7" customFormat="1">
      <c r="C1448" s="128"/>
      <c r="D1448" s="102"/>
      <c r="E1448" s="111"/>
      <c r="F1448" s="118"/>
      <c r="G1448" s="118"/>
      <c r="H1448" s="85" t="s">
        <v>35</v>
      </c>
      <c r="I1448" s="31">
        <v>0</v>
      </c>
      <c r="J1448" s="32">
        <v>0</v>
      </c>
      <c r="K1448" s="32">
        <v>0</v>
      </c>
      <c r="L1448" s="28"/>
      <c r="M1448" s="28"/>
      <c r="N1448" s="21"/>
      <c r="O1448" s="21"/>
      <c r="P1448" s="21"/>
    </row>
    <row r="1449" spans="3:16" s="7" customFormat="1" hidden="1">
      <c r="C1449" s="126" t="s">
        <v>668</v>
      </c>
      <c r="D1449" s="100" t="s">
        <v>669</v>
      </c>
      <c r="E1449" s="116" t="s">
        <v>570</v>
      </c>
      <c r="F1449" s="116">
        <v>2022</v>
      </c>
      <c r="G1449" s="116">
        <v>2022</v>
      </c>
      <c r="H1449" s="85" t="s">
        <v>19</v>
      </c>
      <c r="I1449" s="22">
        <f>I1450+I1451+I1452+I1453</f>
        <v>0</v>
      </c>
      <c r="J1449" s="4">
        <f t="shared" ref="J1449:M1449" si="558">J1450+J1451+J1452+J1453</f>
        <v>0</v>
      </c>
      <c r="K1449" s="4">
        <f t="shared" si="558"/>
        <v>0</v>
      </c>
      <c r="L1449" s="28">
        <f t="shared" si="558"/>
        <v>0</v>
      </c>
      <c r="M1449" s="28">
        <f t="shared" si="558"/>
        <v>0</v>
      </c>
      <c r="N1449" s="21"/>
      <c r="O1449" s="21"/>
      <c r="P1449" s="21"/>
    </row>
    <row r="1450" spans="3:16" s="7" customFormat="1" hidden="1">
      <c r="C1450" s="127"/>
      <c r="D1450" s="101"/>
      <c r="E1450" s="110"/>
      <c r="F1450" s="117"/>
      <c r="G1450" s="117"/>
      <c r="H1450" s="85" t="s">
        <v>20</v>
      </c>
      <c r="I1450" s="31">
        <v>0</v>
      </c>
      <c r="J1450" s="32">
        <v>0</v>
      </c>
      <c r="K1450" s="32">
        <v>0</v>
      </c>
      <c r="L1450" s="28"/>
      <c r="M1450" s="28"/>
      <c r="N1450" s="21"/>
      <c r="O1450" s="21"/>
      <c r="P1450" s="21"/>
    </row>
    <row r="1451" spans="3:16" s="7" customFormat="1" hidden="1">
      <c r="C1451" s="127"/>
      <c r="D1451" s="101"/>
      <c r="E1451" s="110"/>
      <c r="F1451" s="117"/>
      <c r="G1451" s="117"/>
      <c r="H1451" s="85" t="s">
        <v>21</v>
      </c>
      <c r="I1451" s="31">
        <v>0</v>
      </c>
      <c r="J1451" s="32">
        <v>0</v>
      </c>
      <c r="K1451" s="32">
        <v>0</v>
      </c>
      <c r="L1451" s="28"/>
      <c r="M1451" s="28"/>
      <c r="N1451" s="21"/>
      <c r="O1451" s="21"/>
      <c r="P1451" s="21"/>
    </row>
    <row r="1452" spans="3:16" s="7" customFormat="1" hidden="1">
      <c r="C1452" s="127"/>
      <c r="D1452" s="101"/>
      <c r="E1452" s="110"/>
      <c r="F1452" s="117"/>
      <c r="G1452" s="117"/>
      <c r="H1452" s="85" t="s">
        <v>31</v>
      </c>
      <c r="I1452" s="31">
        <v>0</v>
      </c>
      <c r="J1452" s="32">
        <v>0</v>
      </c>
      <c r="K1452" s="32">
        <v>0</v>
      </c>
      <c r="L1452" s="28"/>
      <c r="M1452" s="28"/>
      <c r="N1452" s="21"/>
      <c r="O1452" s="21"/>
      <c r="P1452" s="21"/>
    </row>
    <row r="1453" spans="3:16" s="7" customFormat="1" hidden="1">
      <c r="C1453" s="128"/>
      <c r="D1453" s="102"/>
      <c r="E1453" s="111"/>
      <c r="F1453" s="118"/>
      <c r="G1453" s="118"/>
      <c r="H1453" s="85" t="s">
        <v>35</v>
      </c>
      <c r="I1453" s="31">
        <v>0</v>
      </c>
      <c r="J1453" s="32">
        <v>0</v>
      </c>
      <c r="K1453" s="32">
        <v>0</v>
      </c>
      <c r="L1453" s="28"/>
      <c r="M1453" s="28"/>
      <c r="N1453" s="21"/>
      <c r="O1453" s="21"/>
      <c r="P1453" s="21"/>
    </row>
    <row r="1454" spans="3:16" s="7" customFormat="1">
      <c r="C1454" s="126" t="s">
        <v>670</v>
      </c>
      <c r="D1454" s="100" t="s">
        <v>671</v>
      </c>
      <c r="E1454" s="116" t="s">
        <v>570</v>
      </c>
      <c r="F1454" s="116">
        <v>2021</v>
      </c>
      <c r="G1454" s="116">
        <v>2021</v>
      </c>
      <c r="H1454" s="85" t="s">
        <v>19</v>
      </c>
      <c r="I1454" s="22">
        <f>I1455+I1456+I1457+I1458</f>
        <v>953.1</v>
      </c>
      <c r="J1454" s="4">
        <f t="shared" ref="J1454:M1454" si="559">J1455+J1456+J1457+J1458</f>
        <v>1023.1</v>
      </c>
      <c r="K1454" s="4">
        <f t="shared" si="559"/>
        <v>1023.1</v>
      </c>
      <c r="L1454" s="28">
        <f t="shared" si="559"/>
        <v>0</v>
      </c>
      <c r="M1454" s="28">
        <f t="shared" si="559"/>
        <v>0</v>
      </c>
      <c r="N1454" s="21">
        <f t="shared" si="547"/>
        <v>0</v>
      </c>
      <c r="O1454" s="21">
        <f t="shared" si="548"/>
        <v>0</v>
      </c>
      <c r="P1454" s="21">
        <f t="shared" si="549"/>
        <v>0</v>
      </c>
    </row>
    <row r="1455" spans="3:16" s="7" customFormat="1">
      <c r="C1455" s="127"/>
      <c r="D1455" s="101"/>
      <c r="E1455" s="110"/>
      <c r="F1455" s="117"/>
      <c r="G1455" s="117"/>
      <c r="H1455" s="85" t="s">
        <v>20</v>
      </c>
      <c r="I1455" s="31">
        <v>953.1</v>
      </c>
      <c r="J1455" s="32">
        <f>953.1+70</f>
        <v>1023.1</v>
      </c>
      <c r="K1455" s="32">
        <v>1023.1</v>
      </c>
      <c r="L1455" s="28"/>
      <c r="M1455" s="28"/>
      <c r="N1455" s="21">
        <f t="shared" si="547"/>
        <v>0</v>
      </c>
      <c r="O1455" s="21">
        <f t="shared" si="548"/>
        <v>0</v>
      </c>
      <c r="P1455" s="21">
        <f t="shared" si="549"/>
        <v>0</v>
      </c>
    </row>
    <row r="1456" spans="3:16" s="7" customFormat="1">
      <c r="C1456" s="127"/>
      <c r="D1456" s="101"/>
      <c r="E1456" s="110"/>
      <c r="F1456" s="117"/>
      <c r="G1456" s="117"/>
      <c r="H1456" s="85" t="s">
        <v>21</v>
      </c>
      <c r="I1456" s="31">
        <v>0</v>
      </c>
      <c r="J1456" s="32">
        <v>0</v>
      </c>
      <c r="K1456" s="32">
        <v>0</v>
      </c>
      <c r="L1456" s="28"/>
      <c r="M1456" s="28"/>
      <c r="N1456" s="21"/>
      <c r="O1456" s="21"/>
      <c r="P1456" s="21"/>
    </row>
    <row r="1457" spans="3:16" s="7" customFormat="1">
      <c r="C1457" s="127"/>
      <c r="D1457" s="101"/>
      <c r="E1457" s="110"/>
      <c r="F1457" s="117"/>
      <c r="G1457" s="117"/>
      <c r="H1457" s="85" t="s">
        <v>31</v>
      </c>
      <c r="I1457" s="31">
        <v>0</v>
      </c>
      <c r="J1457" s="32">
        <v>0</v>
      </c>
      <c r="K1457" s="32">
        <v>0</v>
      </c>
      <c r="L1457" s="28"/>
      <c r="M1457" s="28"/>
      <c r="N1457" s="21"/>
      <c r="O1457" s="21"/>
      <c r="P1457" s="21"/>
    </row>
    <row r="1458" spans="3:16" s="7" customFormat="1">
      <c r="C1458" s="128"/>
      <c r="D1458" s="102"/>
      <c r="E1458" s="111"/>
      <c r="F1458" s="118"/>
      <c r="G1458" s="118"/>
      <c r="H1458" s="85" t="s">
        <v>35</v>
      </c>
      <c r="I1458" s="31">
        <v>0</v>
      </c>
      <c r="J1458" s="32">
        <v>0</v>
      </c>
      <c r="K1458" s="32">
        <v>0</v>
      </c>
      <c r="L1458" s="28"/>
      <c r="M1458" s="28"/>
      <c r="N1458" s="21"/>
      <c r="O1458" s="21"/>
      <c r="P1458" s="21"/>
    </row>
    <row r="1459" spans="3:16" s="7" customFormat="1">
      <c r="C1459" s="126" t="s">
        <v>672</v>
      </c>
      <c r="D1459" s="100" t="s">
        <v>673</v>
      </c>
      <c r="E1459" s="116" t="s">
        <v>674</v>
      </c>
      <c r="F1459" s="116">
        <v>2021</v>
      </c>
      <c r="G1459" s="116">
        <v>2021</v>
      </c>
      <c r="H1459" s="85" t="s">
        <v>19</v>
      </c>
      <c r="I1459" s="22">
        <f>I1460+I1461+I1462+I1463</f>
        <v>62.2</v>
      </c>
      <c r="J1459" s="4">
        <f t="shared" ref="J1459:M1459" si="560">J1460+J1461+J1462+J1463</f>
        <v>62.2</v>
      </c>
      <c r="K1459" s="4">
        <f t="shared" si="560"/>
        <v>62.2</v>
      </c>
      <c r="L1459" s="28">
        <f t="shared" si="560"/>
        <v>56</v>
      </c>
      <c r="M1459" s="28">
        <f t="shared" si="560"/>
        <v>56</v>
      </c>
      <c r="N1459" s="21">
        <f t="shared" si="547"/>
        <v>90.032154340836016</v>
      </c>
      <c r="O1459" s="21">
        <f t="shared" si="548"/>
        <v>90.032154340836016</v>
      </c>
      <c r="P1459" s="21">
        <f t="shared" si="549"/>
        <v>90.032154340836016</v>
      </c>
    </row>
    <row r="1460" spans="3:16" s="7" customFormat="1">
      <c r="C1460" s="127"/>
      <c r="D1460" s="101"/>
      <c r="E1460" s="117"/>
      <c r="F1460" s="117"/>
      <c r="G1460" s="117"/>
      <c r="H1460" s="85" t="s">
        <v>20</v>
      </c>
      <c r="I1460" s="31">
        <v>62.2</v>
      </c>
      <c r="J1460" s="32">
        <v>62.2</v>
      </c>
      <c r="K1460" s="32">
        <v>62.2</v>
      </c>
      <c r="L1460" s="28">
        <v>56</v>
      </c>
      <c r="M1460" s="28">
        <v>56</v>
      </c>
      <c r="N1460" s="21">
        <f t="shared" si="547"/>
        <v>90.032154340836016</v>
      </c>
      <c r="O1460" s="21">
        <f t="shared" si="548"/>
        <v>90.032154340836016</v>
      </c>
      <c r="P1460" s="21">
        <f t="shared" si="549"/>
        <v>90.032154340836016</v>
      </c>
    </row>
    <row r="1461" spans="3:16" s="7" customFormat="1">
      <c r="C1461" s="127"/>
      <c r="D1461" s="101"/>
      <c r="E1461" s="117"/>
      <c r="F1461" s="117"/>
      <c r="G1461" s="117"/>
      <c r="H1461" s="85" t="s">
        <v>21</v>
      </c>
      <c r="I1461" s="31">
        <v>0</v>
      </c>
      <c r="J1461" s="32">
        <v>0</v>
      </c>
      <c r="K1461" s="32">
        <v>0</v>
      </c>
      <c r="L1461" s="28"/>
      <c r="M1461" s="28"/>
      <c r="N1461" s="21"/>
      <c r="O1461" s="21"/>
      <c r="P1461" s="21"/>
    </row>
    <row r="1462" spans="3:16" s="7" customFormat="1">
      <c r="C1462" s="127"/>
      <c r="D1462" s="101"/>
      <c r="E1462" s="117"/>
      <c r="F1462" s="117"/>
      <c r="G1462" s="117"/>
      <c r="H1462" s="85" t="s">
        <v>31</v>
      </c>
      <c r="I1462" s="31">
        <v>0</v>
      </c>
      <c r="J1462" s="32">
        <v>0</v>
      </c>
      <c r="K1462" s="32">
        <v>0</v>
      </c>
      <c r="L1462" s="28"/>
      <c r="M1462" s="28"/>
      <c r="N1462" s="21"/>
      <c r="O1462" s="21"/>
      <c r="P1462" s="21"/>
    </row>
    <row r="1463" spans="3:16" s="7" customFormat="1">
      <c r="C1463" s="128"/>
      <c r="D1463" s="102"/>
      <c r="E1463" s="118"/>
      <c r="F1463" s="118"/>
      <c r="G1463" s="118"/>
      <c r="H1463" s="85" t="s">
        <v>35</v>
      </c>
      <c r="I1463" s="31">
        <v>0</v>
      </c>
      <c r="J1463" s="32">
        <v>0</v>
      </c>
      <c r="K1463" s="32">
        <v>0</v>
      </c>
      <c r="L1463" s="28"/>
      <c r="M1463" s="28"/>
      <c r="N1463" s="21"/>
      <c r="O1463" s="21"/>
      <c r="P1463" s="21"/>
    </row>
    <row r="1464" spans="3:16" s="7" customFormat="1">
      <c r="C1464" s="126" t="s">
        <v>675</v>
      </c>
      <c r="D1464" s="100" t="s">
        <v>676</v>
      </c>
      <c r="E1464" s="116" t="s">
        <v>677</v>
      </c>
      <c r="F1464" s="116">
        <v>2021</v>
      </c>
      <c r="G1464" s="116">
        <v>2021</v>
      </c>
      <c r="H1464" s="85" t="s">
        <v>19</v>
      </c>
      <c r="I1464" s="22">
        <f>I1465+I1466+I1467+I1468</f>
        <v>62.2</v>
      </c>
      <c r="J1464" s="4">
        <f t="shared" ref="J1464:M1464" si="561">J1465+J1466+J1467+J1468</f>
        <v>62.2</v>
      </c>
      <c r="K1464" s="4">
        <f t="shared" si="561"/>
        <v>62.2</v>
      </c>
      <c r="L1464" s="28">
        <f t="shared" si="561"/>
        <v>56</v>
      </c>
      <c r="M1464" s="28">
        <f t="shared" si="561"/>
        <v>56</v>
      </c>
      <c r="N1464" s="21">
        <f t="shared" si="547"/>
        <v>90.032154340836016</v>
      </c>
      <c r="O1464" s="21">
        <f t="shared" si="548"/>
        <v>90.032154340836016</v>
      </c>
      <c r="P1464" s="21">
        <f t="shared" si="549"/>
        <v>90.032154340836016</v>
      </c>
    </row>
    <row r="1465" spans="3:16" s="7" customFormat="1">
      <c r="C1465" s="127"/>
      <c r="D1465" s="101"/>
      <c r="E1465" s="117"/>
      <c r="F1465" s="117"/>
      <c r="G1465" s="117"/>
      <c r="H1465" s="85" t="s">
        <v>20</v>
      </c>
      <c r="I1465" s="31">
        <v>62.2</v>
      </c>
      <c r="J1465" s="32">
        <v>62.2</v>
      </c>
      <c r="K1465" s="32">
        <v>62.2</v>
      </c>
      <c r="L1465" s="28">
        <v>56</v>
      </c>
      <c r="M1465" s="28">
        <v>56</v>
      </c>
      <c r="N1465" s="21">
        <f t="shared" si="547"/>
        <v>90.032154340836016</v>
      </c>
      <c r="O1465" s="21">
        <f t="shared" si="548"/>
        <v>90.032154340836016</v>
      </c>
      <c r="P1465" s="21">
        <f t="shared" si="549"/>
        <v>90.032154340836016</v>
      </c>
    </row>
    <row r="1466" spans="3:16" s="7" customFormat="1">
      <c r="C1466" s="127"/>
      <c r="D1466" s="101"/>
      <c r="E1466" s="117"/>
      <c r="F1466" s="117"/>
      <c r="G1466" s="117"/>
      <c r="H1466" s="85" t="s">
        <v>21</v>
      </c>
      <c r="I1466" s="31">
        <v>0</v>
      </c>
      <c r="J1466" s="32">
        <v>0</v>
      </c>
      <c r="K1466" s="32">
        <v>0</v>
      </c>
      <c r="L1466" s="28"/>
      <c r="M1466" s="28"/>
      <c r="N1466" s="21"/>
      <c r="O1466" s="21"/>
      <c r="P1466" s="21"/>
    </row>
    <row r="1467" spans="3:16" s="7" customFormat="1">
      <c r="C1467" s="127"/>
      <c r="D1467" s="101"/>
      <c r="E1467" s="117"/>
      <c r="F1467" s="117"/>
      <c r="G1467" s="117"/>
      <c r="H1467" s="85" t="s">
        <v>31</v>
      </c>
      <c r="I1467" s="31">
        <v>0</v>
      </c>
      <c r="J1467" s="32">
        <v>0</v>
      </c>
      <c r="K1467" s="32">
        <v>0</v>
      </c>
      <c r="L1467" s="28"/>
      <c r="M1467" s="28"/>
      <c r="N1467" s="21"/>
      <c r="O1467" s="21"/>
      <c r="P1467" s="21"/>
    </row>
    <row r="1468" spans="3:16" s="7" customFormat="1">
      <c r="C1468" s="128"/>
      <c r="D1468" s="102"/>
      <c r="E1468" s="118"/>
      <c r="F1468" s="118"/>
      <c r="G1468" s="118"/>
      <c r="H1468" s="85" t="s">
        <v>35</v>
      </c>
      <c r="I1468" s="31">
        <v>0</v>
      </c>
      <c r="J1468" s="32">
        <v>0</v>
      </c>
      <c r="K1468" s="32">
        <v>0</v>
      </c>
      <c r="L1468" s="28"/>
      <c r="M1468" s="28"/>
      <c r="N1468" s="21"/>
      <c r="O1468" s="21"/>
      <c r="P1468" s="21"/>
    </row>
    <row r="1469" spans="3:16" s="7" customFormat="1">
      <c r="C1469" s="126" t="s">
        <v>678</v>
      </c>
      <c r="D1469" s="100" t="s">
        <v>679</v>
      </c>
      <c r="E1469" s="116" t="s">
        <v>680</v>
      </c>
      <c r="F1469" s="116">
        <v>2021</v>
      </c>
      <c r="G1469" s="116">
        <v>2021</v>
      </c>
      <c r="H1469" s="85" t="s">
        <v>19</v>
      </c>
      <c r="I1469" s="22">
        <f>I1470+I1471+I1472+I1473</f>
        <v>62.2</v>
      </c>
      <c r="J1469" s="4">
        <f t="shared" ref="J1469:M1469" si="562">J1470+J1471+J1472+J1473</f>
        <v>62.2</v>
      </c>
      <c r="K1469" s="4">
        <f t="shared" si="562"/>
        <v>62.2</v>
      </c>
      <c r="L1469" s="28">
        <f t="shared" si="562"/>
        <v>56</v>
      </c>
      <c r="M1469" s="28">
        <f t="shared" si="562"/>
        <v>56</v>
      </c>
      <c r="N1469" s="21">
        <f t="shared" si="547"/>
        <v>90.032154340836016</v>
      </c>
      <c r="O1469" s="21">
        <f t="shared" si="548"/>
        <v>90.032154340836016</v>
      </c>
      <c r="P1469" s="21">
        <f t="shared" si="549"/>
        <v>90.032154340836016</v>
      </c>
    </row>
    <row r="1470" spans="3:16" s="7" customFormat="1">
      <c r="C1470" s="127"/>
      <c r="D1470" s="101"/>
      <c r="E1470" s="117"/>
      <c r="F1470" s="117"/>
      <c r="G1470" s="117"/>
      <c r="H1470" s="85" t="s">
        <v>20</v>
      </c>
      <c r="I1470" s="31">
        <v>62.2</v>
      </c>
      <c r="J1470" s="32">
        <v>62.2</v>
      </c>
      <c r="K1470" s="32">
        <v>62.2</v>
      </c>
      <c r="L1470" s="28">
        <v>56</v>
      </c>
      <c r="M1470" s="28">
        <v>56</v>
      </c>
      <c r="N1470" s="21">
        <f t="shared" si="547"/>
        <v>90.032154340836016</v>
      </c>
      <c r="O1470" s="21">
        <f t="shared" si="548"/>
        <v>90.032154340836016</v>
      </c>
      <c r="P1470" s="21">
        <f t="shared" si="549"/>
        <v>90.032154340836016</v>
      </c>
    </row>
    <row r="1471" spans="3:16" s="7" customFormat="1">
      <c r="C1471" s="127"/>
      <c r="D1471" s="101"/>
      <c r="E1471" s="117"/>
      <c r="F1471" s="117"/>
      <c r="G1471" s="117"/>
      <c r="H1471" s="85" t="s">
        <v>21</v>
      </c>
      <c r="I1471" s="31">
        <v>0</v>
      </c>
      <c r="J1471" s="32">
        <v>0</v>
      </c>
      <c r="K1471" s="32">
        <v>0</v>
      </c>
      <c r="L1471" s="28"/>
      <c r="M1471" s="28"/>
      <c r="N1471" s="21"/>
      <c r="O1471" s="21"/>
      <c r="P1471" s="21"/>
    </row>
    <row r="1472" spans="3:16" s="7" customFormat="1">
      <c r="C1472" s="127"/>
      <c r="D1472" s="101"/>
      <c r="E1472" s="117"/>
      <c r="F1472" s="117"/>
      <c r="G1472" s="117"/>
      <c r="H1472" s="85" t="s">
        <v>31</v>
      </c>
      <c r="I1472" s="31">
        <v>0</v>
      </c>
      <c r="J1472" s="32">
        <v>0</v>
      </c>
      <c r="K1472" s="32">
        <v>0</v>
      </c>
      <c r="L1472" s="28"/>
      <c r="M1472" s="28"/>
      <c r="N1472" s="21"/>
      <c r="O1472" s="21"/>
      <c r="P1472" s="21"/>
    </row>
    <row r="1473" spans="3:16" s="7" customFormat="1">
      <c r="C1473" s="128"/>
      <c r="D1473" s="102"/>
      <c r="E1473" s="118"/>
      <c r="F1473" s="118"/>
      <c r="G1473" s="118"/>
      <c r="H1473" s="85" t="s">
        <v>35</v>
      </c>
      <c r="I1473" s="31">
        <v>0</v>
      </c>
      <c r="J1473" s="32">
        <v>0</v>
      </c>
      <c r="K1473" s="32">
        <v>0</v>
      </c>
      <c r="L1473" s="28"/>
      <c r="M1473" s="28"/>
      <c r="N1473" s="21"/>
      <c r="O1473" s="21"/>
      <c r="P1473" s="21"/>
    </row>
    <row r="1474" spans="3:16" s="7" customFormat="1">
      <c r="C1474" s="126" t="s">
        <v>681</v>
      </c>
      <c r="D1474" s="100" t="s">
        <v>682</v>
      </c>
      <c r="E1474" s="116" t="s">
        <v>683</v>
      </c>
      <c r="F1474" s="116">
        <v>2021</v>
      </c>
      <c r="G1474" s="116">
        <v>2021</v>
      </c>
      <c r="H1474" s="85" t="s">
        <v>19</v>
      </c>
      <c r="I1474" s="22">
        <f>I1475+I1476+I1477+I1478</f>
        <v>96.6</v>
      </c>
      <c r="J1474" s="4">
        <f t="shared" ref="J1474:M1474" si="563">J1475+J1476+J1477+J1478</f>
        <v>96.6</v>
      </c>
      <c r="K1474" s="4">
        <f t="shared" si="563"/>
        <v>96.6</v>
      </c>
      <c r="L1474" s="28">
        <f t="shared" si="563"/>
        <v>53.3</v>
      </c>
      <c r="M1474" s="28">
        <f t="shared" si="563"/>
        <v>53.3</v>
      </c>
      <c r="N1474" s="21">
        <f t="shared" si="547"/>
        <v>55.175983436853002</v>
      </c>
      <c r="O1474" s="21">
        <f t="shared" si="548"/>
        <v>55.175983436853002</v>
      </c>
      <c r="P1474" s="21">
        <f t="shared" si="549"/>
        <v>55.175983436853002</v>
      </c>
    </row>
    <row r="1475" spans="3:16" s="7" customFormat="1">
      <c r="C1475" s="127"/>
      <c r="D1475" s="101"/>
      <c r="E1475" s="117"/>
      <c r="F1475" s="117"/>
      <c r="G1475" s="117"/>
      <c r="H1475" s="85" t="s">
        <v>20</v>
      </c>
      <c r="I1475" s="31">
        <v>96.6</v>
      </c>
      <c r="J1475" s="32">
        <v>96.6</v>
      </c>
      <c r="K1475" s="32">
        <v>96.6</v>
      </c>
      <c r="L1475" s="28">
        <v>53.3</v>
      </c>
      <c r="M1475" s="28">
        <v>53.3</v>
      </c>
      <c r="N1475" s="21">
        <f t="shared" si="547"/>
        <v>55.175983436853002</v>
      </c>
      <c r="O1475" s="21">
        <f t="shared" si="548"/>
        <v>55.175983436853002</v>
      </c>
      <c r="P1475" s="21">
        <f t="shared" si="549"/>
        <v>55.175983436853002</v>
      </c>
    </row>
    <row r="1476" spans="3:16" s="7" customFormat="1">
      <c r="C1476" s="127"/>
      <c r="D1476" s="101"/>
      <c r="E1476" s="117"/>
      <c r="F1476" s="117"/>
      <c r="G1476" s="117"/>
      <c r="H1476" s="85" t="s">
        <v>21</v>
      </c>
      <c r="I1476" s="31">
        <v>0</v>
      </c>
      <c r="J1476" s="32">
        <v>0</v>
      </c>
      <c r="K1476" s="32">
        <v>0</v>
      </c>
      <c r="L1476" s="28"/>
      <c r="M1476" s="28"/>
      <c r="N1476" s="21"/>
      <c r="O1476" s="21"/>
      <c r="P1476" s="21"/>
    </row>
    <row r="1477" spans="3:16" s="7" customFormat="1">
      <c r="C1477" s="127"/>
      <c r="D1477" s="101"/>
      <c r="E1477" s="117"/>
      <c r="F1477" s="117"/>
      <c r="G1477" s="117"/>
      <c r="H1477" s="85" t="s">
        <v>31</v>
      </c>
      <c r="I1477" s="31">
        <v>0</v>
      </c>
      <c r="J1477" s="32">
        <v>0</v>
      </c>
      <c r="K1477" s="32">
        <v>0</v>
      </c>
      <c r="L1477" s="28"/>
      <c r="M1477" s="28"/>
      <c r="N1477" s="21"/>
      <c r="O1477" s="21"/>
      <c r="P1477" s="21"/>
    </row>
    <row r="1478" spans="3:16" s="7" customFormat="1">
      <c r="C1478" s="128"/>
      <c r="D1478" s="102"/>
      <c r="E1478" s="118"/>
      <c r="F1478" s="118"/>
      <c r="G1478" s="118"/>
      <c r="H1478" s="85" t="s">
        <v>35</v>
      </c>
      <c r="I1478" s="31">
        <v>0</v>
      </c>
      <c r="J1478" s="32">
        <v>0</v>
      </c>
      <c r="K1478" s="32">
        <v>0</v>
      </c>
      <c r="L1478" s="28"/>
      <c r="M1478" s="28"/>
      <c r="N1478" s="21"/>
      <c r="O1478" s="21"/>
      <c r="P1478" s="21"/>
    </row>
    <row r="1479" spans="3:16" s="7" customFormat="1" hidden="1">
      <c r="C1479" s="126" t="s">
        <v>684</v>
      </c>
      <c r="D1479" s="100" t="s">
        <v>685</v>
      </c>
      <c r="E1479" s="116" t="s">
        <v>683</v>
      </c>
      <c r="F1479" s="116">
        <v>2022</v>
      </c>
      <c r="G1479" s="116">
        <v>2022</v>
      </c>
      <c r="H1479" s="85" t="s">
        <v>19</v>
      </c>
      <c r="I1479" s="22">
        <f>I1480+I1481+I1482+I1483</f>
        <v>0</v>
      </c>
      <c r="J1479" s="4">
        <f t="shared" ref="J1479:M1479" si="564">J1480+J1481+J1482+J1483</f>
        <v>0</v>
      </c>
      <c r="K1479" s="4">
        <f t="shared" si="564"/>
        <v>0</v>
      </c>
      <c r="L1479" s="28">
        <f t="shared" si="564"/>
        <v>0</v>
      </c>
      <c r="M1479" s="28">
        <f t="shared" si="564"/>
        <v>0</v>
      </c>
      <c r="N1479" s="21"/>
      <c r="O1479" s="21"/>
      <c r="P1479" s="21"/>
    </row>
    <row r="1480" spans="3:16" s="7" customFormat="1" hidden="1">
      <c r="C1480" s="127"/>
      <c r="D1480" s="101"/>
      <c r="E1480" s="117"/>
      <c r="F1480" s="117"/>
      <c r="G1480" s="117"/>
      <c r="H1480" s="85" t="s">
        <v>20</v>
      </c>
      <c r="I1480" s="31">
        <v>0</v>
      </c>
      <c r="J1480" s="32">
        <v>0</v>
      </c>
      <c r="K1480" s="32">
        <v>0</v>
      </c>
      <c r="L1480" s="28"/>
      <c r="M1480" s="28"/>
      <c r="N1480" s="21"/>
      <c r="O1480" s="21"/>
      <c r="P1480" s="21"/>
    </row>
    <row r="1481" spans="3:16" s="7" customFormat="1" hidden="1">
      <c r="C1481" s="127"/>
      <c r="D1481" s="101"/>
      <c r="E1481" s="117"/>
      <c r="F1481" s="117"/>
      <c r="G1481" s="117"/>
      <c r="H1481" s="85" t="s">
        <v>21</v>
      </c>
      <c r="I1481" s="31">
        <v>0</v>
      </c>
      <c r="J1481" s="32">
        <v>0</v>
      </c>
      <c r="K1481" s="32">
        <v>0</v>
      </c>
      <c r="L1481" s="28"/>
      <c r="M1481" s="28"/>
      <c r="N1481" s="21"/>
      <c r="O1481" s="21"/>
      <c r="P1481" s="21"/>
    </row>
    <row r="1482" spans="3:16" s="7" customFormat="1" hidden="1">
      <c r="C1482" s="127"/>
      <c r="D1482" s="101"/>
      <c r="E1482" s="117"/>
      <c r="F1482" s="117"/>
      <c r="G1482" s="117"/>
      <c r="H1482" s="85" t="s">
        <v>31</v>
      </c>
      <c r="I1482" s="31">
        <v>0</v>
      </c>
      <c r="J1482" s="32">
        <v>0</v>
      </c>
      <c r="K1482" s="32">
        <v>0</v>
      </c>
      <c r="L1482" s="28"/>
      <c r="M1482" s="28"/>
      <c r="N1482" s="21"/>
      <c r="O1482" s="21"/>
      <c r="P1482" s="21"/>
    </row>
    <row r="1483" spans="3:16" s="7" customFormat="1" hidden="1">
      <c r="C1483" s="128"/>
      <c r="D1483" s="102"/>
      <c r="E1483" s="118"/>
      <c r="F1483" s="118"/>
      <c r="G1483" s="118"/>
      <c r="H1483" s="85" t="s">
        <v>35</v>
      </c>
      <c r="I1483" s="31">
        <v>0</v>
      </c>
      <c r="J1483" s="32">
        <v>0</v>
      </c>
      <c r="K1483" s="32">
        <v>0</v>
      </c>
      <c r="L1483" s="28"/>
      <c r="M1483" s="28"/>
      <c r="N1483" s="21"/>
      <c r="O1483" s="21"/>
      <c r="P1483" s="21"/>
    </row>
    <row r="1484" spans="3:16" s="7" customFormat="1">
      <c r="C1484" s="126" t="s">
        <v>686</v>
      </c>
      <c r="D1484" s="100" t="s">
        <v>687</v>
      </c>
      <c r="E1484" s="116" t="s">
        <v>688</v>
      </c>
      <c r="F1484" s="116">
        <v>2021</v>
      </c>
      <c r="G1484" s="116">
        <v>2022</v>
      </c>
      <c r="H1484" s="85" t="s">
        <v>19</v>
      </c>
      <c r="I1484" s="22">
        <f>I1485+I1486+I1487+I1488</f>
        <v>7556.1</v>
      </c>
      <c r="J1484" s="4">
        <f t="shared" ref="J1484:M1484" si="565">J1485+J1486+J1487+J1488</f>
        <v>7556.1</v>
      </c>
      <c r="K1484" s="4">
        <f t="shared" si="565"/>
        <v>5116.3</v>
      </c>
      <c r="L1484" s="28">
        <f t="shared" si="565"/>
        <v>0</v>
      </c>
      <c r="M1484" s="28">
        <f t="shared" si="565"/>
        <v>1026</v>
      </c>
      <c r="N1484" s="21">
        <f t="shared" ref="N1484:N1545" si="566">M1484/I1484*100</f>
        <v>13.578433318775557</v>
      </c>
      <c r="O1484" s="21">
        <f t="shared" ref="O1484:O1545" si="567">M1484/J1484*100</f>
        <v>13.578433318775557</v>
      </c>
      <c r="P1484" s="21">
        <f t="shared" ref="P1484:P1545" si="568">L1484/K1484*100</f>
        <v>0</v>
      </c>
    </row>
    <row r="1485" spans="3:16" s="7" customFormat="1">
      <c r="C1485" s="127"/>
      <c r="D1485" s="101"/>
      <c r="E1485" s="117"/>
      <c r="F1485" s="117"/>
      <c r="G1485" s="117"/>
      <c r="H1485" s="85" t="s">
        <v>20</v>
      </c>
      <c r="I1485" s="31">
        <v>7556.1</v>
      </c>
      <c r="J1485" s="32">
        <v>7556.1</v>
      </c>
      <c r="K1485" s="32">
        <f>7556.1-3175.5+391+344.7</f>
        <v>5116.3</v>
      </c>
      <c r="L1485" s="28"/>
      <c r="M1485" s="28">
        <v>1026</v>
      </c>
      <c r="N1485" s="21">
        <f t="shared" si="566"/>
        <v>13.578433318775557</v>
      </c>
      <c r="O1485" s="21">
        <f t="shared" si="567"/>
        <v>13.578433318775557</v>
      </c>
      <c r="P1485" s="21">
        <f t="shared" si="568"/>
        <v>0</v>
      </c>
    </row>
    <row r="1486" spans="3:16" s="7" customFormat="1">
      <c r="C1486" s="127"/>
      <c r="D1486" s="101"/>
      <c r="E1486" s="117"/>
      <c r="F1486" s="117"/>
      <c r="G1486" s="117"/>
      <c r="H1486" s="85" t="s">
        <v>21</v>
      </c>
      <c r="I1486" s="31">
        <v>0</v>
      </c>
      <c r="J1486" s="32">
        <v>0</v>
      </c>
      <c r="K1486" s="32">
        <v>0</v>
      </c>
      <c r="L1486" s="28"/>
      <c r="M1486" s="28"/>
      <c r="N1486" s="21"/>
      <c r="O1486" s="21"/>
      <c r="P1486" s="21"/>
    </row>
    <row r="1487" spans="3:16" s="7" customFormat="1">
      <c r="C1487" s="127"/>
      <c r="D1487" s="101"/>
      <c r="E1487" s="117"/>
      <c r="F1487" s="117"/>
      <c r="G1487" s="117"/>
      <c r="H1487" s="85" t="s">
        <v>31</v>
      </c>
      <c r="I1487" s="31">
        <v>0</v>
      </c>
      <c r="J1487" s="32">
        <v>0</v>
      </c>
      <c r="K1487" s="32">
        <v>0</v>
      </c>
      <c r="L1487" s="28"/>
      <c r="M1487" s="28"/>
      <c r="N1487" s="21"/>
      <c r="O1487" s="21"/>
      <c r="P1487" s="21"/>
    </row>
    <row r="1488" spans="3:16" s="7" customFormat="1">
      <c r="C1488" s="128"/>
      <c r="D1488" s="102"/>
      <c r="E1488" s="118"/>
      <c r="F1488" s="118"/>
      <c r="G1488" s="118"/>
      <c r="H1488" s="85" t="s">
        <v>35</v>
      </c>
      <c r="I1488" s="31">
        <v>0</v>
      </c>
      <c r="J1488" s="32">
        <v>0</v>
      </c>
      <c r="K1488" s="32">
        <v>0</v>
      </c>
      <c r="L1488" s="28"/>
      <c r="M1488" s="28"/>
      <c r="N1488" s="21"/>
      <c r="O1488" s="21"/>
      <c r="P1488" s="21"/>
    </row>
    <row r="1489" spans="3:16" s="7" customFormat="1">
      <c r="C1489" s="126" t="s">
        <v>689</v>
      </c>
      <c r="D1489" s="100" t="s">
        <v>690</v>
      </c>
      <c r="E1489" s="116" t="s">
        <v>691</v>
      </c>
      <c r="F1489" s="116">
        <v>2021</v>
      </c>
      <c r="G1489" s="116">
        <v>2021</v>
      </c>
      <c r="H1489" s="85" t="s">
        <v>19</v>
      </c>
      <c r="I1489" s="22">
        <f>I1490+I1491+I1492+I1493</f>
        <v>1143.3</v>
      </c>
      <c r="J1489" s="4">
        <f t="shared" ref="J1489:M1489" si="569">J1490+J1491+J1492+J1493</f>
        <v>1143.3</v>
      </c>
      <c r="K1489" s="4">
        <f t="shared" si="569"/>
        <v>1143.3</v>
      </c>
      <c r="L1489" s="28">
        <f t="shared" si="569"/>
        <v>0</v>
      </c>
      <c r="M1489" s="28">
        <f t="shared" si="569"/>
        <v>0</v>
      </c>
      <c r="N1489" s="21">
        <f t="shared" si="566"/>
        <v>0</v>
      </c>
      <c r="O1489" s="21">
        <f t="shared" si="567"/>
        <v>0</v>
      </c>
      <c r="P1489" s="21">
        <f t="shared" si="568"/>
        <v>0</v>
      </c>
    </row>
    <row r="1490" spans="3:16" s="7" customFormat="1">
      <c r="C1490" s="127"/>
      <c r="D1490" s="101"/>
      <c r="E1490" s="117"/>
      <c r="F1490" s="117"/>
      <c r="G1490" s="117"/>
      <c r="H1490" s="85" t="s">
        <v>20</v>
      </c>
      <c r="I1490" s="31">
        <v>1143.3</v>
      </c>
      <c r="J1490" s="32">
        <v>1143.3</v>
      </c>
      <c r="K1490" s="32">
        <v>1143.3</v>
      </c>
      <c r="L1490" s="28"/>
      <c r="M1490" s="28"/>
      <c r="N1490" s="21">
        <f t="shared" si="566"/>
        <v>0</v>
      </c>
      <c r="O1490" s="21">
        <f t="shared" si="567"/>
        <v>0</v>
      </c>
      <c r="P1490" s="21">
        <f t="shared" si="568"/>
        <v>0</v>
      </c>
    </row>
    <row r="1491" spans="3:16" s="7" customFormat="1">
      <c r="C1491" s="127"/>
      <c r="D1491" s="101"/>
      <c r="E1491" s="117"/>
      <c r="F1491" s="117"/>
      <c r="G1491" s="117"/>
      <c r="H1491" s="85" t="s">
        <v>21</v>
      </c>
      <c r="I1491" s="31">
        <v>0</v>
      </c>
      <c r="J1491" s="32">
        <v>0</v>
      </c>
      <c r="K1491" s="32">
        <v>0</v>
      </c>
      <c r="L1491" s="28"/>
      <c r="M1491" s="28"/>
      <c r="N1491" s="21"/>
      <c r="O1491" s="21"/>
      <c r="P1491" s="21"/>
    </row>
    <row r="1492" spans="3:16" s="7" customFormat="1">
      <c r="C1492" s="127"/>
      <c r="D1492" s="101"/>
      <c r="E1492" s="117"/>
      <c r="F1492" s="117"/>
      <c r="G1492" s="117"/>
      <c r="H1492" s="85" t="s">
        <v>31</v>
      </c>
      <c r="I1492" s="31">
        <v>0</v>
      </c>
      <c r="J1492" s="32">
        <v>0</v>
      </c>
      <c r="K1492" s="32">
        <v>0</v>
      </c>
      <c r="L1492" s="28"/>
      <c r="M1492" s="28"/>
      <c r="N1492" s="21"/>
      <c r="O1492" s="21"/>
      <c r="P1492" s="21"/>
    </row>
    <row r="1493" spans="3:16" s="7" customFormat="1">
      <c r="C1493" s="128"/>
      <c r="D1493" s="102"/>
      <c r="E1493" s="118"/>
      <c r="F1493" s="118"/>
      <c r="G1493" s="118"/>
      <c r="H1493" s="85" t="s">
        <v>35</v>
      </c>
      <c r="I1493" s="31">
        <v>0</v>
      </c>
      <c r="J1493" s="32">
        <v>0</v>
      </c>
      <c r="K1493" s="32">
        <v>0</v>
      </c>
      <c r="L1493" s="28"/>
      <c r="M1493" s="28"/>
      <c r="N1493" s="21"/>
      <c r="O1493" s="21"/>
      <c r="P1493" s="21"/>
    </row>
    <row r="1494" spans="3:16" s="7" customFormat="1" hidden="1">
      <c r="C1494" s="126" t="s">
        <v>692</v>
      </c>
      <c r="D1494" s="100" t="s">
        <v>693</v>
      </c>
      <c r="E1494" s="116" t="s">
        <v>691</v>
      </c>
      <c r="F1494" s="116">
        <v>2022</v>
      </c>
      <c r="G1494" s="116">
        <v>2022</v>
      </c>
      <c r="H1494" s="85" t="s">
        <v>19</v>
      </c>
      <c r="I1494" s="22">
        <f>I1495+I1496+I1497+I1498</f>
        <v>0</v>
      </c>
      <c r="J1494" s="4">
        <f t="shared" ref="J1494:M1494" si="570">J1495+J1496+J1497+J1498</f>
        <v>0</v>
      </c>
      <c r="K1494" s="4">
        <f t="shared" si="570"/>
        <v>0</v>
      </c>
      <c r="L1494" s="28">
        <f t="shared" si="570"/>
        <v>0</v>
      </c>
      <c r="M1494" s="28">
        <f t="shared" si="570"/>
        <v>0</v>
      </c>
      <c r="N1494" s="21"/>
      <c r="O1494" s="21"/>
      <c r="P1494" s="21"/>
    </row>
    <row r="1495" spans="3:16" s="7" customFormat="1" hidden="1">
      <c r="C1495" s="127"/>
      <c r="D1495" s="101"/>
      <c r="E1495" s="117"/>
      <c r="F1495" s="117"/>
      <c r="G1495" s="117"/>
      <c r="H1495" s="85" t="s">
        <v>20</v>
      </c>
      <c r="I1495" s="31">
        <v>0</v>
      </c>
      <c r="J1495" s="32">
        <v>0</v>
      </c>
      <c r="K1495" s="32">
        <v>0</v>
      </c>
      <c r="L1495" s="28"/>
      <c r="M1495" s="28"/>
      <c r="N1495" s="21"/>
      <c r="O1495" s="21"/>
      <c r="P1495" s="21"/>
    </row>
    <row r="1496" spans="3:16" s="7" customFormat="1" hidden="1">
      <c r="C1496" s="127"/>
      <c r="D1496" s="101"/>
      <c r="E1496" s="117"/>
      <c r="F1496" s="117"/>
      <c r="G1496" s="117"/>
      <c r="H1496" s="85" t="s">
        <v>21</v>
      </c>
      <c r="I1496" s="31">
        <v>0</v>
      </c>
      <c r="J1496" s="32">
        <v>0</v>
      </c>
      <c r="K1496" s="32">
        <v>0</v>
      </c>
      <c r="L1496" s="28"/>
      <c r="M1496" s="28"/>
      <c r="N1496" s="21"/>
      <c r="O1496" s="21"/>
      <c r="P1496" s="21"/>
    </row>
    <row r="1497" spans="3:16" s="7" customFormat="1" hidden="1">
      <c r="C1497" s="127"/>
      <c r="D1497" s="101"/>
      <c r="E1497" s="117"/>
      <c r="F1497" s="117"/>
      <c r="G1497" s="117"/>
      <c r="H1497" s="85" t="s">
        <v>31</v>
      </c>
      <c r="I1497" s="31">
        <v>0</v>
      </c>
      <c r="J1497" s="32">
        <v>0</v>
      </c>
      <c r="K1497" s="32">
        <v>0</v>
      </c>
      <c r="L1497" s="28"/>
      <c r="M1497" s="28"/>
      <c r="N1497" s="21"/>
      <c r="O1497" s="21"/>
      <c r="P1497" s="21"/>
    </row>
    <row r="1498" spans="3:16" s="7" customFormat="1" hidden="1">
      <c r="C1498" s="128"/>
      <c r="D1498" s="102"/>
      <c r="E1498" s="118"/>
      <c r="F1498" s="118"/>
      <c r="G1498" s="118"/>
      <c r="H1498" s="85" t="s">
        <v>35</v>
      </c>
      <c r="I1498" s="31">
        <v>0</v>
      </c>
      <c r="J1498" s="32">
        <v>0</v>
      </c>
      <c r="K1498" s="32">
        <v>0</v>
      </c>
      <c r="L1498" s="28"/>
      <c r="M1498" s="28"/>
      <c r="N1498" s="21"/>
      <c r="O1498" s="21"/>
      <c r="P1498" s="21"/>
    </row>
    <row r="1499" spans="3:16" s="7" customFormat="1" hidden="1">
      <c r="C1499" s="126" t="s">
        <v>694</v>
      </c>
      <c r="D1499" s="100" t="s">
        <v>695</v>
      </c>
      <c r="E1499" s="116" t="s">
        <v>691</v>
      </c>
      <c r="F1499" s="116">
        <v>2022</v>
      </c>
      <c r="G1499" s="116">
        <v>2022</v>
      </c>
      <c r="H1499" s="85" t="s">
        <v>19</v>
      </c>
      <c r="I1499" s="22">
        <f>I1500+I1501+I1502+I1503</f>
        <v>0</v>
      </c>
      <c r="J1499" s="4">
        <f t="shared" ref="J1499:M1499" si="571">J1500+J1501+J1502+J1503</f>
        <v>0</v>
      </c>
      <c r="K1499" s="4">
        <f t="shared" si="571"/>
        <v>0</v>
      </c>
      <c r="L1499" s="28">
        <f t="shared" si="571"/>
        <v>0</v>
      </c>
      <c r="M1499" s="28">
        <f t="shared" si="571"/>
        <v>0</v>
      </c>
      <c r="N1499" s="21"/>
      <c r="O1499" s="21"/>
      <c r="P1499" s="21"/>
    </row>
    <row r="1500" spans="3:16" s="7" customFormat="1" hidden="1">
      <c r="C1500" s="127"/>
      <c r="D1500" s="101"/>
      <c r="E1500" s="117"/>
      <c r="F1500" s="117"/>
      <c r="G1500" s="117"/>
      <c r="H1500" s="85" t="s">
        <v>20</v>
      </c>
      <c r="I1500" s="31">
        <v>0</v>
      </c>
      <c r="J1500" s="32">
        <v>0</v>
      </c>
      <c r="K1500" s="32">
        <v>0</v>
      </c>
      <c r="L1500" s="28"/>
      <c r="M1500" s="28"/>
      <c r="N1500" s="21"/>
      <c r="O1500" s="21"/>
      <c r="P1500" s="21"/>
    </row>
    <row r="1501" spans="3:16" s="7" customFormat="1" hidden="1">
      <c r="C1501" s="127"/>
      <c r="D1501" s="101"/>
      <c r="E1501" s="117"/>
      <c r="F1501" s="117"/>
      <c r="G1501" s="117"/>
      <c r="H1501" s="85" t="s">
        <v>21</v>
      </c>
      <c r="I1501" s="31">
        <v>0</v>
      </c>
      <c r="J1501" s="32">
        <v>0</v>
      </c>
      <c r="K1501" s="32">
        <v>0</v>
      </c>
      <c r="L1501" s="28"/>
      <c r="M1501" s="28"/>
      <c r="N1501" s="21"/>
      <c r="O1501" s="21"/>
      <c r="P1501" s="21"/>
    </row>
    <row r="1502" spans="3:16" s="7" customFormat="1" hidden="1">
      <c r="C1502" s="127"/>
      <c r="D1502" s="101"/>
      <c r="E1502" s="117"/>
      <c r="F1502" s="117"/>
      <c r="G1502" s="117"/>
      <c r="H1502" s="85" t="s">
        <v>31</v>
      </c>
      <c r="I1502" s="31">
        <v>0</v>
      </c>
      <c r="J1502" s="32">
        <v>0</v>
      </c>
      <c r="K1502" s="32">
        <v>0</v>
      </c>
      <c r="L1502" s="28"/>
      <c r="M1502" s="28"/>
      <c r="N1502" s="21"/>
      <c r="O1502" s="21"/>
      <c r="P1502" s="21"/>
    </row>
    <row r="1503" spans="3:16" s="7" customFormat="1" hidden="1">
      <c r="C1503" s="128"/>
      <c r="D1503" s="102"/>
      <c r="E1503" s="118"/>
      <c r="F1503" s="118"/>
      <c r="G1503" s="118"/>
      <c r="H1503" s="85" t="s">
        <v>35</v>
      </c>
      <c r="I1503" s="31">
        <v>0</v>
      </c>
      <c r="J1503" s="32">
        <v>0</v>
      </c>
      <c r="K1503" s="32">
        <v>0</v>
      </c>
      <c r="L1503" s="28"/>
      <c r="M1503" s="28"/>
      <c r="N1503" s="21"/>
      <c r="O1503" s="21"/>
      <c r="P1503" s="21"/>
    </row>
    <row r="1504" spans="3:16" s="7" customFormat="1">
      <c r="C1504" s="126" t="s">
        <v>696</v>
      </c>
      <c r="D1504" s="100" t="s">
        <v>697</v>
      </c>
      <c r="E1504" s="116" t="s">
        <v>698</v>
      </c>
      <c r="F1504" s="116">
        <v>2021</v>
      </c>
      <c r="G1504" s="116">
        <v>2022</v>
      </c>
      <c r="H1504" s="85" t="s">
        <v>19</v>
      </c>
      <c r="I1504" s="22">
        <f>I1505+I1506+I1507+I1508</f>
        <v>2222.1999999999998</v>
      </c>
      <c r="J1504" s="4">
        <f t="shared" ref="J1504:M1504" si="572">J1505+J1506+J1507+J1508</f>
        <v>2222.1999999999998</v>
      </c>
      <c r="K1504" s="4">
        <f t="shared" si="572"/>
        <v>2222.1999999999998</v>
      </c>
      <c r="L1504" s="28">
        <f t="shared" si="572"/>
        <v>0</v>
      </c>
      <c r="M1504" s="28">
        <f t="shared" si="572"/>
        <v>0</v>
      </c>
      <c r="N1504" s="21">
        <f t="shared" si="566"/>
        <v>0</v>
      </c>
      <c r="O1504" s="21">
        <f t="shared" si="567"/>
        <v>0</v>
      </c>
      <c r="P1504" s="21">
        <f t="shared" si="568"/>
        <v>0</v>
      </c>
    </row>
    <row r="1505" spans="3:16" s="7" customFormat="1">
      <c r="C1505" s="127"/>
      <c r="D1505" s="101"/>
      <c r="E1505" s="117"/>
      <c r="F1505" s="117"/>
      <c r="G1505" s="117"/>
      <c r="H1505" s="85" t="s">
        <v>20</v>
      </c>
      <c r="I1505" s="31">
        <v>2222.1999999999998</v>
      </c>
      <c r="J1505" s="32">
        <v>2222.1999999999998</v>
      </c>
      <c r="K1505" s="32">
        <v>2222.1999999999998</v>
      </c>
      <c r="L1505" s="28"/>
      <c r="M1505" s="28"/>
      <c r="N1505" s="21">
        <f t="shared" si="566"/>
        <v>0</v>
      </c>
      <c r="O1505" s="21">
        <f t="shared" si="567"/>
        <v>0</v>
      </c>
      <c r="P1505" s="21">
        <f t="shared" si="568"/>
        <v>0</v>
      </c>
    </row>
    <row r="1506" spans="3:16" s="7" customFormat="1">
      <c r="C1506" s="127"/>
      <c r="D1506" s="101"/>
      <c r="E1506" s="117"/>
      <c r="F1506" s="117"/>
      <c r="G1506" s="117"/>
      <c r="H1506" s="85" t="s">
        <v>21</v>
      </c>
      <c r="I1506" s="31">
        <v>0</v>
      </c>
      <c r="J1506" s="32">
        <v>0</v>
      </c>
      <c r="K1506" s="32">
        <v>0</v>
      </c>
      <c r="L1506" s="28"/>
      <c r="M1506" s="28"/>
      <c r="N1506" s="21"/>
      <c r="O1506" s="21"/>
      <c r="P1506" s="21"/>
    </row>
    <row r="1507" spans="3:16" s="7" customFormat="1">
      <c r="C1507" s="127"/>
      <c r="D1507" s="101"/>
      <c r="E1507" s="117"/>
      <c r="F1507" s="117"/>
      <c r="G1507" s="117"/>
      <c r="H1507" s="85" t="s">
        <v>31</v>
      </c>
      <c r="I1507" s="31">
        <v>0</v>
      </c>
      <c r="J1507" s="32">
        <v>0</v>
      </c>
      <c r="K1507" s="32">
        <v>0</v>
      </c>
      <c r="L1507" s="28"/>
      <c r="M1507" s="28"/>
      <c r="N1507" s="21"/>
      <c r="O1507" s="21"/>
      <c r="P1507" s="21"/>
    </row>
    <row r="1508" spans="3:16" s="7" customFormat="1">
      <c r="C1508" s="128"/>
      <c r="D1508" s="102"/>
      <c r="E1508" s="118"/>
      <c r="F1508" s="118"/>
      <c r="G1508" s="118"/>
      <c r="H1508" s="85" t="s">
        <v>35</v>
      </c>
      <c r="I1508" s="31">
        <v>0</v>
      </c>
      <c r="J1508" s="32">
        <v>0</v>
      </c>
      <c r="K1508" s="32">
        <v>0</v>
      </c>
      <c r="L1508" s="28"/>
      <c r="M1508" s="28"/>
      <c r="N1508" s="21"/>
      <c r="O1508" s="21"/>
      <c r="P1508" s="21"/>
    </row>
    <row r="1509" spans="3:16" s="7" customFormat="1" hidden="1">
      <c r="C1509" s="126" t="s">
        <v>699</v>
      </c>
      <c r="D1509" s="100" t="s">
        <v>700</v>
      </c>
      <c r="E1509" s="116" t="s">
        <v>701</v>
      </c>
      <c r="F1509" s="116">
        <v>2022</v>
      </c>
      <c r="G1509" s="116">
        <v>2022</v>
      </c>
      <c r="H1509" s="85" t="s">
        <v>19</v>
      </c>
      <c r="I1509" s="22">
        <f>I1510+I1511+I1512+I1513</f>
        <v>0</v>
      </c>
      <c r="J1509" s="4">
        <f t="shared" ref="J1509:M1509" si="573">J1510+J1511+J1512+J1513</f>
        <v>0</v>
      </c>
      <c r="K1509" s="4">
        <f t="shared" si="573"/>
        <v>0</v>
      </c>
      <c r="L1509" s="28">
        <f t="shared" si="573"/>
        <v>0</v>
      </c>
      <c r="M1509" s="28">
        <f t="shared" si="573"/>
        <v>0</v>
      </c>
      <c r="N1509" s="21"/>
      <c r="O1509" s="21"/>
      <c r="P1509" s="21"/>
    </row>
    <row r="1510" spans="3:16" s="7" customFormat="1" hidden="1">
      <c r="C1510" s="127"/>
      <c r="D1510" s="101"/>
      <c r="E1510" s="117"/>
      <c r="F1510" s="117"/>
      <c r="G1510" s="117"/>
      <c r="H1510" s="85" t="s">
        <v>20</v>
      </c>
      <c r="I1510" s="31">
        <v>0</v>
      </c>
      <c r="J1510" s="32">
        <v>0</v>
      </c>
      <c r="K1510" s="32">
        <v>0</v>
      </c>
      <c r="L1510" s="28"/>
      <c r="M1510" s="28"/>
      <c r="N1510" s="21"/>
      <c r="O1510" s="21"/>
      <c r="P1510" s="21"/>
    </row>
    <row r="1511" spans="3:16" s="7" customFormat="1" hidden="1">
      <c r="C1511" s="127"/>
      <c r="D1511" s="101"/>
      <c r="E1511" s="117"/>
      <c r="F1511" s="117"/>
      <c r="G1511" s="117"/>
      <c r="H1511" s="85" t="s">
        <v>21</v>
      </c>
      <c r="I1511" s="31">
        <v>0</v>
      </c>
      <c r="J1511" s="32">
        <v>0</v>
      </c>
      <c r="K1511" s="32">
        <v>0</v>
      </c>
      <c r="L1511" s="28"/>
      <c r="M1511" s="28"/>
      <c r="N1511" s="21"/>
      <c r="O1511" s="21"/>
      <c r="P1511" s="21"/>
    </row>
    <row r="1512" spans="3:16" s="7" customFormat="1" hidden="1">
      <c r="C1512" s="127"/>
      <c r="D1512" s="101"/>
      <c r="E1512" s="117"/>
      <c r="F1512" s="117"/>
      <c r="G1512" s="117"/>
      <c r="H1512" s="85" t="s">
        <v>31</v>
      </c>
      <c r="I1512" s="31">
        <v>0</v>
      </c>
      <c r="J1512" s="32">
        <v>0</v>
      </c>
      <c r="K1512" s="32">
        <v>0</v>
      </c>
      <c r="L1512" s="28"/>
      <c r="M1512" s="28"/>
      <c r="N1512" s="21"/>
      <c r="O1512" s="21"/>
      <c r="P1512" s="21"/>
    </row>
    <row r="1513" spans="3:16" s="7" customFormat="1" hidden="1">
      <c r="C1513" s="128"/>
      <c r="D1513" s="102"/>
      <c r="E1513" s="118"/>
      <c r="F1513" s="118"/>
      <c r="G1513" s="118"/>
      <c r="H1513" s="85" t="s">
        <v>35</v>
      </c>
      <c r="I1513" s="31">
        <v>0</v>
      </c>
      <c r="J1513" s="32">
        <v>0</v>
      </c>
      <c r="K1513" s="32">
        <v>0</v>
      </c>
      <c r="L1513" s="28"/>
      <c r="M1513" s="28"/>
      <c r="N1513" s="21"/>
      <c r="O1513" s="21"/>
      <c r="P1513" s="21"/>
    </row>
    <row r="1514" spans="3:16" s="7" customFormat="1" hidden="1">
      <c r="C1514" s="126" t="s">
        <v>702</v>
      </c>
      <c r="D1514" s="100" t="s">
        <v>703</v>
      </c>
      <c r="E1514" s="116" t="s">
        <v>701</v>
      </c>
      <c r="F1514" s="116">
        <v>2022</v>
      </c>
      <c r="G1514" s="116">
        <v>2022</v>
      </c>
      <c r="H1514" s="85" t="s">
        <v>19</v>
      </c>
      <c r="I1514" s="22">
        <f>I1515+I1516+I1517+I1518</f>
        <v>0</v>
      </c>
      <c r="J1514" s="4">
        <f t="shared" ref="J1514:M1514" si="574">J1515+J1516+J1517+J1518</f>
        <v>0</v>
      </c>
      <c r="K1514" s="4">
        <f t="shared" si="574"/>
        <v>0</v>
      </c>
      <c r="L1514" s="28">
        <f t="shared" si="574"/>
        <v>0</v>
      </c>
      <c r="M1514" s="28">
        <f t="shared" si="574"/>
        <v>0</v>
      </c>
      <c r="N1514" s="21"/>
      <c r="O1514" s="21"/>
      <c r="P1514" s="21"/>
    </row>
    <row r="1515" spans="3:16" s="7" customFormat="1" hidden="1">
      <c r="C1515" s="127"/>
      <c r="D1515" s="101"/>
      <c r="E1515" s="117"/>
      <c r="F1515" s="117"/>
      <c r="G1515" s="117"/>
      <c r="H1515" s="85" t="s">
        <v>20</v>
      </c>
      <c r="I1515" s="31">
        <v>0</v>
      </c>
      <c r="J1515" s="32">
        <v>0</v>
      </c>
      <c r="K1515" s="32">
        <v>0</v>
      </c>
      <c r="L1515" s="28"/>
      <c r="M1515" s="28"/>
      <c r="N1515" s="21"/>
      <c r="O1515" s="21"/>
      <c r="P1515" s="21"/>
    </row>
    <row r="1516" spans="3:16" s="7" customFormat="1" hidden="1">
      <c r="C1516" s="127"/>
      <c r="D1516" s="101"/>
      <c r="E1516" s="117"/>
      <c r="F1516" s="117"/>
      <c r="G1516" s="117"/>
      <c r="H1516" s="85" t="s">
        <v>21</v>
      </c>
      <c r="I1516" s="31">
        <v>0</v>
      </c>
      <c r="J1516" s="32">
        <v>0</v>
      </c>
      <c r="K1516" s="32">
        <v>0</v>
      </c>
      <c r="L1516" s="28"/>
      <c r="M1516" s="28"/>
      <c r="N1516" s="21"/>
      <c r="O1516" s="21"/>
      <c r="P1516" s="21"/>
    </row>
    <row r="1517" spans="3:16" s="7" customFormat="1" hidden="1">
      <c r="C1517" s="127"/>
      <c r="D1517" s="101"/>
      <c r="E1517" s="117"/>
      <c r="F1517" s="117"/>
      <c r="G1517" s="117"/>
      <c r="H1517" s="85" t="s">
        <v>31</v>
      </c>
      <c r="I1517" s="31">
        <v>0</v>
      </c>
      <c r="J1517" s="32">
        <v>0</v>
      </c>
      <c r="K1517" s="32">
        <v>0</v>
      </c>
      <c r="L1517" s="28"/>
      <c r="M1517" s="28"/>
      <c r="N1517" s="21"/>
      <c r="O1517" s="21"/>
      <c r="P1517" s="21"/>
    </row>
    <row r="1518" spans="3:16" s="7" customFormat="1" hidden="1">
      <c r="C1518" s="128"/>
      <c r="D1518" s="102"/>
      <c r="E1518" s="118"/>
      <c r="F1518" s="118"/>
      <c r="G1518" s="118"/>
      <c r="H1518" s="85" t="s">
        <v>35</v>
      </c>
      <c r="I1518" s="31">
        <v>0</v>
      </c>
      <c r="J1518" s="32">
        <v>0</v>
      </c>
      <c r="K1518" s="32">
        <v>0</v>
      </c>
      <c r="L1518" s="28"/>
      <c r="M1518" s="28"/>
      <c r="N1518" s="21"/>
      <c r="O1518" s="21"/>
      <c r="P1518" s="21"/>
    </row>
    <row r="1519" spans="3:16" s="7" customFormat="1" hidden="1">
      <c r="C1519" s="126" t="s">
        <v>704</v>
      </c>
      <c r="D1519" s="100" t="s">
        <v>705</v>
      </c>
      <c r="E1519" s="116" t="s">
        <v>706</v>
      </c>
      <c r="F1519" s="116">
        <v>2022</v>
      </c>
      <c r="G1519" s="116">
        <v>2022</v>
      </c>
      <c r="H1519" s="85" t="s">
        <v>19</v>
      </c>
      <c r="I1519" s="22">
        <f>I1520+I1521+I1522+I1523</f>
        <v>0</v>
      </c>
      <c r="J1519" s="4">
        <f t="shared" ref="J1519:M1519" si="575">J1520+J1521+J1522+J1523</f>
        <v>0</v>
      </c>
      <c r="K1519" s="4">
        <f t="shared" si="575"/>
        <v>0</v>
      </c>
      <c r="L1519" s="28">
        <f t="shared" si="575"/>
        <v>0</v>
      </c>
      <c r="M1519" s="28">
        <f t="shared" si="575"/>
        <v>0</v>
      </c>
      <c r="N1519" s="21"/>
      <c r="O1519" s="21"/>
      <c r="P1519" s="21"/>
    </row>
    <row r="1520" spans="3:16" s="7" customFormat="1" hidden="1">
      <c r="C1520" s="127"/>
      <c r="D1520" s="101"/>
      <c r="E1520" s="117"/>
      <c r="F1520" s="117"/>
      <c r="G1520" s="117"/>
      <c r="H1520" s="85" t="s">
        <v>20</v>
      </c>
      <c r="I1520" s="31">
        <v>0</v>
      </c>
      <c r="J1520" s="32">
        <v>0</v>
      </c>
      <c r="K1520" s="32">
        <v>0</v>
      </c>
      <c r="L1520" s="28"/>
      <c r="M1520" s="28"/>
      <c r="N1520" s="21"/>
      <c r="O1520" s="21"/>
      <c r="P1520" s="21"/>
    </row>
    <row r="1521" spans="3:16" s="7" customFormat="1" hidden="1">
      <c r="C1521" s="127"/>
      <c r="D1521" s="101"/>
      <c r="E1521" s="117"/>
      <c r="F1521" s="117"/>
      <c r="G1521" s="117"/>
      <c r="H1521" s="85" t="s">
        <v>21</v>
      </c>
      <c r="I1521" s="31">
        <v>0</v>
      </c>
      <c r="J1521" s="32">
        <v>0</v>
      </c>
      <c r="K1521" s="32">
        <v>0</v>
      </c>
      <c r="L1521" s="28"/>
      <c r="M1521" s="28"/>
      <c r="N1521" s="21"/>
      <c r="O1521" s="21"/>
      <c r="P1521" s="21"/>
    </row>
    <row r="1522" spans="3:16" s="7" customFormat="1" hidden="1">
      <c r="C1522" s="127"/>
      <c r="D1522" s="101"/>
      <c r="E1522" s="117"/>
      <c r="F1522" s="117"/>
      <c r="G1522" s="117"/>
      <c r="H1522" s="85" t="s">
        <v>31</v>
      </c>
      <c r="I1522" s="31">
        <v>0</v>
      </c>
      <c r="J1522" s="32">
        <v>0</v>
      </c>
      <c r="K1522" s="32">
        <v>0</v>
      </c>
      <c r="L1522" s="28"/>
      <c r="M1522" s="28"/>
      <c r="N1522" s="21"/>
      <c r="O1522" s="21"/>
      <c r="P1522" s="21"/>
    </row>
    <row r="1523" spans="3:16" s="7" customFormat="1" hidden="1">
      <c r="C1523" s="128"/>
      <c r="D1523" s="102"/>
      <c r="E1523" s="118"/>
      <c r="F1523" s="118"/>
      <c r="G1523" s="118"/>
      <c r="H1523" s="85" t="s">
        <v>35</v>
      </c>
      <c r="I1523" s="31">
        <v>0</v>
      </c>
      <c r="J1523" s="32">
        <v>0</v>
      </c>
      <c r="K1523" s="32">
        <v>0</v>
      </c>
      <c r="L1523" s="28"/>
      <c r="M1523" s="28"/>
      <c r="N1523" s="21"/>
      <c r="O1523" s="21"/>
      <c r="P1523" s="21"/>
    </row>
    <row r="1524" spans="3:16" s="7" customFormat="1" hidden="1">
      <c r="C1524" s="126" t="s">
        <v>707</v>
      </c>
      <c r="D1524" s="100" t="s">
        <v>708</v>
      </c>
      <c r="E1524" s="116" t="s">
        <v>706</v>
      </c>
      <c r="F1524" s="116">
        <v>2022</v>
      </c>
      <c r="G1524" s="116">
        <v>2022</v>
      </c>
      <c r="H1524" s="85" t="s">
        <v>19</v>
      </c>
      <c r="I1524" s="22">
        <f>I1525+I1526+I1527+I1528</f>
        <v>0</v>
      </c>
      <c r="J1524" s="4">
        <f t="shared" ref="J1524:M1524" si="576">J1525+J1526+J1527+J1528</f>
        <v>0</v>
      </c>
      <c r="K1524" s="4">
        <f t="shared" si="576"/>
        <v>0</v>
      </c>
      <c r="L1524" s="28">
        <f t="shared" si="576"/>
        <v>0</v>
      </c>
      <c r="M1524" s="28">
        <f t="shared" si="576"/>
        <v>0</v>
      </c>
      <c r="N1524" s="21"/>
      <c r="O1524" s="21"/>
      <c r="P1524" s="21"/>
    </row>
    <row r="1525" spans="3:16" s="7" customFormat="1" hidden="1">
      <c r="C1525" s="127"/>
      <c r="D1525" s="101"/>
      <c r="E1525" s="117"/>
      <c r="F1525" s="117"/>
      <c r="G1525" s="117"/>
      <c r="H1525" s="85" t="s">
        <v>20</v>
      </c>
      <c r="I1525" s="31">
        <v>0</v>
      </c>
      <c r="J1525" s="32">
        <v>0</v>
      </c>
      <c r="K1525" s="32">
        <v>0</v>
      </c>
      <c r="L1525" s="28"/>
      <c r="M1525" s="28"/>
      <c r="N1525" s="21"/>
      <c r="O1525" s="21"/>
      <c r="P1525" s="21"/>
    </row>
    <row r="1526" spans="3:16" s="7" customFormat="1" hidden="1">
      <c r="C1526" s="127"/>
      <c r="D1526" s="101"/>
      <c r="E1526" s="117"/>
      <c r="F1526" s="117"/>
      <c r="G1526" s="117"/>
      <c r="H1526" s="85" t="s">
        <v>21</v>
      </c>
      <c r="I1526" s="31">
        <v>0</v>
      </c>
      <c r="J1526" s="32">
        <v>0</v>
      </c>
      <c r="K1526" s="32">
        <v>0</v>
      </c>
      <c r="L1526" s="28"/>
      <c r="M1526" s="28"/>
      <c r="N1526" s="21"/>
      <c r="O1526" s="21"/>
      <c r="P1526" s="21"/>
    </row>
    <row r="1527" spans="3:16" s="7" customFormat="1" hidden="1">
      <c r="C1527" s="127"/>
      <c r="D1527" s="101"/>
      <c r="E1527" s="117"/>
      <c r="F1527" s="117"/>
      <c r="G1527" s="117"/>
      <c r="H1527" s="85" t="s">
        <v>31</v>
      </c>
      <c r="I1527" s="31">
        <v>0</v>
      </c>
      <c r="J1527" s="32">
        <v>0</v>
      </c>
      <c r="K1527" s="32">
        <v>0</v>
      </c>
      <c r="L1527" s="28"/>
      <c r="M1527" s="28"/>
      <c r="N1527" s="21"/>
      <c r="O1527" s="21"/>
      <c r="P1527" s="21"/>
    </row>
    <row r="1528" spans="3:16" s="7" customFormat="1" hidden="1">
      <c r="C1528" s="128"/>
      <c r="D1528" s="102"/>
      <c r="E1528" s="118"/>
      <c r="F1528" s="118"/>
      <c r="G1528" s="118"/>
      <c r="H1528" s="85" t="s">
        <v>35</v>
      </c>
      <c r="I1528" s="31">
        <v>0</v>
      </c>
      <c r="J1528" s="32">
        <v>0</v>
      </c>
      <c r="K1528" s="32">
        <v>0</v>
      </c>
      <c r="L1528" s="28"/>
      <c r="M1528" s="28"/>
      <c r="N1528" s="21"/>
      <c r="O1528" s="21"/>
      <c r="P1528" s="21"/>
    </row>
    <row r="1529" spans="3:16" s="7" customFormat="1">
      <c r="C1529" s="126" t="s">
        <v>709</v>
      </c>
      <c r="D1529" s="100" t="s">
        <v>710</v>
      </c>
      <c r="E1529" s="116" t="s">
        <v>711</v>
      </c>
      <c r="F1529" s="116">
        <v>2021</v>
      </c>
      <c r="G1529" s="116">
        <v>2022</v>
      </c>
      <c r="H1529" s="85" t="s">
        <v>19</v>
      </c>
      <c r="I1529" s="22">
        <f>I1530+I1531+I1532+I1533</f>
        <v>944.4</v>
      </c>
      <c r="J1529" s="4">
        <f t="shared" ref="J1529:M1529" si="577">J1530+J1531+J1532+J1533</f>
        <v>944.4</v>
      </c>
      <c r="K1529" s="4">
        <f t="shared" si="577"/>
        <v>944.4</v>
      </c>
      <c r="L1529" s="4">
        <f t="shared" si="577"/>
        <v>850</v>
      </c>
      <c r="M1529" s="4">
        <f t="shared" si="577"/>
        <v>850</v>
      </c>
      <c r="N1529" s="21">
        <f t="shared" si="566"/>
        <v>90.00423549343499</v>
      </c>
      <c r="O1529" s="21">
        <f t="shared" si="567"/>
        <v>90.00423549343499</v>
      </c>
      <c r="P1529" s="21">
        <f t="shared" si="568"/>
        <v>90.00423549343499</v>
      </c>
    </row>
    <row r="1530" spans="3:16" s="7" customFormat="1">
      <c r="C1530" s="127"/>
      <c r="D1530" s="101"/>
      <c r="E1530" s="117"/>
      <c r="F1530" s="117"/>
      <c r="G1530" s="117"/>
      <c r="H1530" s="85" t="s">
        <v>20</v>
      </c>
      <c r="I1530" s="31">
        <v>944.4</v>
      </c>
      <c r="J1530" s="32">
        <v>944.4</v>
      </c>
      <c r="K1530" s="32">
        <v>944.4</v>
      </c>
      <c r="L1530" s="32">
        <v>850</v>
      </c>
      <c r="M1530" s="32">
        <v>850</v>
      </c>
      <c r="N1530" s="21">
        <f t="shared" si="566"/>
        <v>90.00423549343499</v>
      </c>
      <c r="O1530" s="21">
        <f t="shared" si="567"/>
        <v>90.00423549343499</v>
      </c>
      <c r="P1530" s="21">
        <f t="shared" si="568"/>
        <v>90.00423549343499</v>
      </c>
    </row>
    <row r="1531" spans="3:16" s="7" customFormat="1">
      <c r="C1531" s="127"/>
      <c r="D1531" s="101"/>
      <c r="E1531" s="117"/>
      <c r="F1531" s="117"/>
      <c r="G1531" s="117"/>
      <c r="H1531" s="85" t="s">
        <v>21</v>
      </c>
      <c r="I1531" s="31">
        <v>0</v>
      </c>
      <c r="J1531" s="32">
        <v>0</v>
      </c>
      <c r="K1531" s="32">
        <v>0</v>
      </c>
      <c r="L1531" s="28"/>
      <c r="M1531" s="28"/>
      <c r="N1531" s="21"/>
      <c r="O1531" s="21"/>
      <c r="P1531" s="21"/>
    </row>
    <row r="1532" spans="3:16" s="7" customFormat="1">
      <c r="C1532" s="127"/>
      <c r="D1532" s="101"/>
      <c r="E1532" s="117"/>
      <c r="F1532" s="117"/>
      <c r="G1532" s="117"/>
      <c r="H1532" s="85" t="s">
        <v>31</v>
      </c>
      <c r="I1532" s="31">
        <v>0</v>
      </c>
      <c r="J1532" s="32">
        <v>0</v>
      </c>
      <c r="K1532" s="32">
        <v>0</v>
      </c>
      <c r="L1532" s="28"/>
      <c r="M1532" s="28"/>
      <c r="N1532" s="21"/>
      <c r="O1532" s="21"/>
      <c r="P1532" s="21"/>
    </row>
    <row r="1533" spans="3:16" s="7" customFormat="1">
      <c r="C1533" s="128"/>
      <c r="D1533" s="102"/>
      <c r="E1533" s="118"/>
      <c r="F1533" s="118"/>
      <c r="G1533" s="118"/>
      <c r="H1533" s="85" t="s">
        <v>35</v>
      </c>
      <c r="I1533" s="31">
        <v>0</v>
      </c>
      <c r="J1533" s="32">
        <v>0</v>
      </c>
      <c r="K1533" s="32">
        <v>0</v>
      </c>
      <c r="L1533" s="28"/>
      <c r="M1533" s="28"/>
      <c r="N1533" s="21"/>
      <c r="O1533" s="21"/>
      <c r="P1533" s="21"/>
    </row>
    <row r="1534" spans="3:16" s="7" customFormat="1">
      <c r="C1534" s="126" t="s">
        <v>712</v>
      </c>
      <c r="D1534" s="100" t="s">
        <v>713</v>
      </c>
      <c r="E1534" s="116" t="s">
        <v>714</v>
      </c>
      <c r="F1534" s="116">
        <v>2021</v>
      </c>
      <c r="G1534" s="116">
        <v>2022</v>
      </c>
      <c r="H1534" s="85" t="s">
        <v>19</v>
      </c>
      <c r="I1534" s="22">
        <f>I1535+I1536+I1537+I1538</f>
        <v>44.5</v>
      </c>
      <c r="J1534" s="4">
        <f t="shared" ref="J1534:M1534" si="578">J1535+J1536+J1537+J1538</f>
        <v>44.5</v>
      </c>
      <c r="K1534" s="4">
        <f t="shared" si="578"/>
        <v>44.5</v>
      </c>
      <c r="L1534" s="28">
        <f t="shared" si="578"/>
        <v>0</v>
      </c>
      <c r="M1534" s="28">
        <f t="shared" si="578"/>
        <v>0</v>
      </c>
      <c r="N1534" s="21">
        <f t="shared" si="566"/>
        <v>0</v>
      </c>
      <c r="O1534" s="21">
        <f t="shared" si="567"/>
        <v>0</v>
      </c>
      <c r="P1534" s="21">
        <f t="shared" si="568"/>
        <v>0</v>
      </c>
    </row>
    <row r="1535" spans="3:16" s="7" customFormat="1">
      <c r="C1535" s="127"/>
      <c r="D1535" s="101"/>
      <c r="E1535" s="117"/>
      <c r="F1535" s="117"/>
      <c r="G1535" s="117"/>
      <c r="H1535" s="85" t="s">
        <v>20</v>
      </c>
      <c r="I1535" s="31">
        <v>44.5</v>
      </c>
      <c r="J1535" s="32">
        <v>44.5</v>
      </c>
      <c r="K1535" s="32">
        <v>44.5</v>
      </c>
      <c r="L1535" s="28"/>
      <c r="M1535" s="28"/>
      <c r="N1535" s="21">
        <f t="shared" si="566"/>
        <v>0</v>
      </c>
      <c r="O1535" s="21">
        <f t="shared" si="567"/>
        <v>0</v>
      </c>
      <c r="P1535" s="21">
        <f t="shared" si="568"/>
        <v>0</v>
      </c>
    </row>
    <row r="1536" spans="3:16" s="7" customFormat="1">
      <c r="C1536" s="127"/>
      <c r="D1536" s="101"/>
      <c r="E1536" s="117"/>
      <c r="F1536" s="117"/>
      <c r="G1536" s="117"/>
      <c r="H1536" s="85" t="s">
        <v>21</v>
      </c>
      <c r="I1536" s="31">
        <v>0</v>
      </c>
      <c r="J1536" s="32">
        <v>0</v>
      </c>
      <c r="K1536" s="32">
        <v>0</v>
      </c>
      <c r="L1536" s="28"/>
      <c r="M1536" s="28"/>
      <c r="N1536" s="21"/>
      <c r="O1536" s="21"/>
      <c r="P1536" s="21"/>
    </row>
    <row r="1537" spans="3:16" s="7" customFormat="1">
      <c r="C1537" s="127"/>
      <c r="D1537" s="101"/>
      <c r="E1537" s="117"/>
      <c r="F1537" s="117"/>
      <c r="G1537" s="117"/>
      <c r="H1537" s="85" t="s">
        <v>31</v>
      </c>
      <c r="I1537" s="31">
        <v>0</v>
      </c>
      <c r="J1537" s="32">
        <v>0</v>
      </c>
      <c r="K1537" s="32">
        <v>0</v>
      </c>
      <c r="L1537" s="28"/>
      <c r="M1537" s="28"/>
      <c r="N1537" s="21"/>
      <c r="O1537" s="21"/>
      <c r="P1537" s="21"/>
    </row>
    <row r="1538" spans="3:16" s="7" customFormat="1">
      <c r="C1538" s="128"/>
      <c r="D1538" s="102"/>
      <c r="E1538" s="118"/>
      <c r="F1538" s="118"/>
      <c r="G1538" s="118"/>
      <c r="H1538" s="85" t="s">
        <v>35</v>
      </c>
      <c r="I1538" s="31">
        <v>0</v>
      </c>
      <c r="J1538" s="32">
        <v>0</v>
      </c>
      <c r="K1538" s="32">
        <v>0</v>
      </c>
      <c r="L1538" s="28"/>
      <c r="M1538" s="28"/>
      <c r="N1538" s="21"/>
      <c r="O1538" s="21"/>
      <c r="P1538" s="21"/>
    </row>
    <row r="1539" spans="3:16" s="7" customFormat="1">
      <c r="C1539" s="126" t="s">
        <v>715</v>
      </c>
      <c r="D1539" s="100" t="s">
        <v>716</v>
      </c>
      <c r="E1539" s="116" t="s">
        <v>717</v>
      </c>
      <c r="F1539" s="116">
        <v>2021</v>
      </c>
      <c r="G1539" s="116">
        <v>2021</v>
      </c>
      <c r="H1539" s="85" t="s">
        <v>19</v>
      </c>
      <c r="I1539" s="22">
        <f>I1540+I1541+I1542+I1543</f>
        <v>15405.5</v>
      </c>
      <c r="J1539" s="4">
        <f t="shared" ref="J1539:M1539" si="579">J1540+J1541+J1542+J1543</f>
        <v>15405.5</v>
      </c>
      <c r="K1539" s="4">
        <f t="shared" si="579"/>
        <v>15405.5</v>
      </c>
      <c r="L1539" s="28">
        <f t="shared" si="579"/>
        <v>0</v>
      </c>
      <c r="M1539" s="28">
        <f t="shared" si="579"/>
        <v>0</v>
      </c>
      <c r="N1539" s="21">
        <f t="shared" si="566"/>
        <v>0</v>
      </c>
      <c r="O1539" s="21">
        <f t="shared" si="567"/>
        <v>0</v>
      </c>
      <c r="P1539" s="21">
        <f t="shared" si="568"/>
        <v>0</v>
      </c>
    </row>
    <row r="1540" spans="3:16" s="7" customFormat="1">
      <c r="C1540" s="127"/>
      <c r="D1540" s="101"/>
      <c r="E1540" s="117"/>
      <c r="F1540" s="117"/>
      <c r="G1540" s="117"/>
      <c r="H1540" s="85" t="s">
        <v>20</v>
      </c>
      <c r="I1540" s="31">
        <v>15405.5</v>
      </c>
      <c r="J1540" s="32">
        <v>15405.5</v>
      </c>
      <c r="K1540" s="32">
        <v>15405.5</v>
      </c>
      <c r="L1540" s="28"/>
      <c r="M1540" s="28"/>
      <c r="N1540" s="21">
        <f t="shared" si="566"/>
        <v>0</v>
      </c>
      <c r="O1540" s="21">
        <f t="shared" si="567"/>
        <v>0</v>
      </c>
      <c r="P1540" s="21">
        <f t="shared" si="568"/>
        <v>0</v>
      </c>
    </row>
    <row r="1541" spans="3:16" s="7" customFormat="1">
      <c r="C1541" s="127"/>
      <c r="D1541" s="101"/>
      <c r="E1541" s="117"/>
      <c r="F1541" s="117"/>
      <c r="G1541" s="117"/>
      <c r="H1541" s="85" t="s">
        <v>21</v>
      </c>
      <c r="I1541" s="31">
        <v>0</v>
      </c>
      <c r="J1541" s="32">
        <v>0</v>
      </c>
      <c r="K1541" s="32">
        <v>0</v>
      </c>
      <c r="L1541" s="28"/>
      <c r="M1541" s="28"/>
      <c r="N1541" s="21"/>
      <c r="O1541" s="21"/>
      <c r="P1541" s="21"/>
    </row>
    <row r="1542" spans="3:16" s="7" customFormat="1">
      <c r="C1542" s="127"/>
      <c r="D1542" s="101"/>
      <c r="E1542" s="117"/>
      <c r="F1542" s="117"/>
      <c r="G1542" s="117"/>
      <c r="H1542" s="85" t="s">
        <v>31</v>
      </c>
      <c r="I1542" s="31">
        <v>0</v>
      </c>
      <c r="J1542" s="32">
        <v>0</v>
      </c>
      <c r="K1542" s="32">
        <v>0</v>
      </c>
      <c r="L1542" s="28"/>
      <c r="M1542" s="28"/>
      <c r="N1542" s="21"/>
      <c r="O1542" s="21"/>
      <c r="P1542" s="21"/>
    </row>
    <row r="1543" spans="3:16" s="7" customFormat="1">
      <c r="C1543" s="128"/>
      <c r="D1543" s="102"/>
      <c r="E1543" s="118"/>
      <c r="F1543" s="118"/>
      <c r="G1543" s="118"/>
      <c r="H1543" s="85" t="s">
        <v>35</v>
      </c>
      <c r="I1543" s="31">
        <v>0</v>
      </c>
      <c r="J1543" s="32">
        <v>0</v>
      </c>
      <c r="K1543" s="32">
        <v>0</v>
      </c>
      <c r="L1543" s="28"/>
      <c r="M1543" s="28"/>
      <c r="N1543" s="21"/>
      <c r="O1543" s="21"/>
      <c r="P1543" s="21"/>
    </row>
    <row r="1544" spans="3:16" s="7" customFormat="1">
      <c r="C1544" s="126" t="s">
        <v>718</v>
      </c>
      <c r="D1544" s="100" t="s">
        <v>719</v>
      </c>
      <c r="E1544" s="116" t="s">
        <v>720</v>
      </c>
      <c r="F1544" s="116">
        <v>2021</v>
      </c>
      <c r="G1544" s="116">
        <v>2022</v>
      </c>
      <c r="H1544" s="85" t="s">
        <v>19</v>
      </c>
      <c r="I1544" s="22">
        <f>I1545+I1546+I1547+I1548</f>
        <v>81.8</v>
      </c>
      <c r="J1544" s="4">
        <f t="shared" ref="J1544:M1544" si="580">J1545+J1546+J1547+J1548</f>
        <v>81.8</v>
      </c>
      <c r="K1544" s="4">
        <f t="shared" si="580"/>
        <v>81.8</v>
      </c>
      <c r="L1544" s="28">
        <f t="shared" si="580"/>
        <v>0</v>
      </c>
      <c r="M1544" s="28">
        <f t="shared" si="580"/>
        <v>0</v>
      </c>
      <c r="N1544" s="21">
        <f t="shared" si="566"/>
        <v>0</v>
      </c>
      <c r="O1544" s="21">
        <f t="shared" si="567"/>
        <v>0</v>
      </c>
      <c r="P1544" s="21">
        <f t="shared" si="568"/>
        <v>0</v>
      </c>
    </row>
    <row r="1545" spans="3:16" s="7" customFormat="1">
      <c r="C1545" s="127"/>
      <c r="D1545" s="101"/>
      <c r="E1545" s="117"/>
      <c r="F1545" s="117"/>
      <c r="G1545" s="117"/>
      <c r="H1545" s="85" t="s">
        <v>20</v>
      </c>
      <c r="I1545" s="31">
        <v>81.8</v>
      </c>
      <c r="J1545" s="32">
        <v>81.8</v>
      </c>
      <c r="K1545" s="32">
        <v>81.8</v>
      </c>
      <c r="L1545" s="28"/>
      <c r="M1545" s="28"/>
      <c r="N1545" s="21">
        <f t="shared" si="566"/>
        <v>0</v>
      </c>
      <c r="O1545" s="21">
        <f t="shared" si="567"/>
        <v>0</v>
      </c>
      <c r="P1545" s="21">
        <f t="shared" si="568"/>
        <v>0</v>
      </c>
    </row>
    <row r="1546" spans="3:16" s="7" customFormat="1">
      <c r="C1546" s="127"/>
      <c r="D1546" s="101"/>
      <c r="E1546" s="117"/>
      <c r="F1546" s="117"/>
      <c r="G1546" s="117"/>
      <c r="H1546" s="85" t="s">
        <v>21</v>
      </c>
      <c r="I1546" s="31">
        <v>0</v>
      </c>
      <c r="J1546" s="32">
        <v>0</v>
      </c>
      <c r="K1546" s="32">
        <v>0</v>
      </c>
      <c r="L1546" s="28"/>
      <c r="M1546" s="28"/>
      <c r="N1546" s="21"/>
      <c r="O1546" s="21"/>
      <c r="P1546" s="21"/>
    </row>
    <row r="1547" spans="3:16" s="7" customFormat="1">
      <c r="C1547" s="127"/>
      <c r="D1547" s="101"/>
      <c r="E1547" s="117"/>
      <c r="F1547" s="117"/>
      <c r="G1547" s="117"/>
      <c r="H1547" s="85" t="s">
        <v>31</v>
      </c>
      <c r="I1547" s="31">
        <v>0</v>
      </c>
      <c r="J1547" s="32">
        <v>0</v>
      </c>
      <c r="K1547" s="32">
        <v>0</v>
      </c>
      <c r="L1547" s="28"/>
      <c r="M1547" s="28"/>
      <c r="N1547" s="21"/>
      <c r="O1547" s="21"/>
      <c r="P1547" s="21"/>
    </row>
    <row r="1548" spans="3:16" s="7" customFormat="1">
      <c r="C1548" s="128"/>
      <c r="D1548" s="102"/>
      <c r="E1548" s="118"/>
      <c r="F1548" s="118"/>
      <c r="G1548" s="118"/>
      <c r="H1548" s="85" t="s">
        <v>35</v>
      </c>
      <c r="I1548" s="31">
        <v>0</v>
      </c>
      <c r="J1548" s="32">
        <v>0</v>
      </c>
      <c r="K1548" s="32">
        <v>0</v>
      </c>
      <c r="L1548" s="28"/>
      <c r="M1548" s="28"/>
      <c r="N1548" s="21"/>
      <c r="O1548" s="21"/>
      <c r="P1548" s="21"/>
    </row>
    <row r="1549" spans="3:16" s="7" customFormat="1" hidden="1">
      <c r="C1549" s="126" t="s">
        <v>721</v>
      </c>
      <c r="D1549" s="100" t="s">
        <v>722</v>
      </c>
      <c r="E1549" s="116" t="s">
        <v>723</v>
      </c>
      <c r="F1549" s="116">
        <v>2022</v>
      </c>
      <c r="G1549" s="116">
        <v>2022</v>
      </c>
      <c r="H1549" s="85" t="s">
        <v>19</v>
      </c>
      <c r="I1549" s="22">
        <f>I1550+I1551+I1552+I1553</f>
        <v>0</v>
      </c>
      <c r="J1549" s="4">
        <f t="shared" ref="J1549:M1549" si="581">J1550+J1551+J1552+J1553</f>
        <v>0</v>
      </c>
      <c r="K1549" s="4">
        <f t="shared" si="581"/>
        <v>0</v>
      </c>
      <c r="L1549" s="28">
        <f t="shared" si="581"/>
        <v>0</v>
      </c>
      <c r="M1549" s="28">
        <f t="shared" si="581"/>
        <v>0</v>
      </c>
      <c r="N1549" s="21"/>
      <c r="O1549" s="21"/>
      <c r="P1549" s="21"/>
    </row>
    <row r="1550" spans="3:16" s="7" customFormat="1" hidden="1">
      <c r="C1550" s="127"/>
      <c r="D1550" s="101"/>
      <c r="E1550" s="117"/>
      <c r="F1550" s="117"/>
      <c r="G1550" s="117"/>
      <c r="H1550" s="85" t="s">
        <v>20</v>
      </c>
      <c r="I1550" s="31">
        <v>0</v>
      </c>
      <c r="J1550" s="32">
        <v>0</v>
      </c>
      <c r="K1550" s="32">
        <v>0</v>
      </c>
      <c r="L1550" s="28"/>
      <c r="M1550" s="28"/>
      <c r="N1550" s="21"/>
      <c r="O1550" s="21"/>
      <c r="P1550" s="21"/>
    </row>
    <row r="1551" spans="3:16" s="7" customFormat="1" hidden="1">
      <c r="C1551" s="127"/>
      <c r="D1551" s="101"/>
      <c r="E1551" s="117"/>
      <c r="F1551" s="117"/>
      <c r="G1551" s="117"/>
      <c r="H1551" s="85" t="s">
        <v>21</v>
      </c>
      <c r="I1551" s="31">
        <v>0</v>
      </c>
      <c r="J1551" s="32">
        <v>0</v>
      </c>
      <c r="K1551" s="32">
        <v>0</v>
      </c>
      <c r="L1551" s="28"/>
      <c r="M1551" s="28"/>
      <c r="N1551" s="21"/>
      <c r="O1551" s="21"/>
      <c r="P1551" s="21"/>
    </row>
    <row r="1552" spans="3:16" s="7" customFormat="1" hidden="1">
      <c r="C1552" s="127"/>
      <c r="D1552" s="101"/>
      <c r="E1552" s="117"/>
      <c r="F1552" s="117"/>
      <c r="G1552" s="117"/>
      <c r="H1552" s="85" t="s">
        <v>31</v>
      </c>
      <c r="I1552" s="31">
        <v>0</v>
      </c>
      <c r="J1552" s="32">
        <v>0</v>
      </c>
      <c r="K1552" s="32">
        <v>0</v>
      </c>
      <c r="L1552" s="28"/>
      <c r="M1552" s="28"/>
      <c r="N1552" s="21"/>
      <c r="O1552" s="21"/>
      <c r="P1552" s="21"/>
    </row>
    <row r="1553" spans="3:16" s="7" customFormat="1" hidden="1">
      <c r="C1553" s="128"/>
      <c r="D1553" s="102"/>
      <c r="E1553" s="118"/>
      <c r="F1553" s="118"/>
      <c r="G1553" s="118"/>
      <c r="H1553" s="85" t="s">
        <v>35</v>
      </c>
      <c r="I1553" s="31">
        <v>0</v>
      </c>
      <c r="J1553" s="32">
        <v>0</v>
      </c>
      <c r="K1553" s="32">
        <v>0</v>
      </c>
      <c r="L1553" s="28"/>
      <c r="M1553" s="28"/>
      <c r="N1553" s="21"/>
      <c r="O1553" s="21"/>
      <c r="P1553" s="21"/>
    </row>
    <row r="1554" spans="3:16" s="7" customFormat="1">
      <c r="C1554" s="126" t="s">
        <v>724</v>
      </c>
      <c r="D1554" s="100" t="s">
        <v>725</v>
      </c>
      <c r="E1554" s="116" t="s">
        <v>723</v>
      </c>
      <c r="F1554" s="116">
        <v>2021</v>
      </c>
      <c r="G1554" s="116">
        <v>2022</v>
      </c>
      <c r="H1554" s="85" t="s">
        <v>19</v>
      </c>
      <c r="I1554" s="22">
        <f>I1555+I1556+I1557+I1558</f>
        <v>62.2</v>
      </c>
      <c r="J1554" s="4">
        <f t="shared" ref="J1554:M1554" si="582">J1555+J1556+J1557+J1558</f>
        <v>62.2</v>
      </c>
      <c r="K1554" s="4">
        <f t="shared" si="582"/>
        <v>62.2</v>
      </c>
      <c r="L1554" s="28">
        <f t="shared" si="582"/>
        <v>0</v>
      </c>
      <c r="M1554" s="28">
        <f t="shared" si="582"/>
        <v>0</v>
      </c>
      <c r="N1554" s="21">
        <f t="shared" ref="N1554:N1600" si="583">M1554/I1554*100</f>
        <v>0</v>
      </c>
      <c r="O1554" s="21">
        <f t="shared" ref="O1554:O1600" si="584">M1554/J1554*100</f>
        <v>0</v>
      </c>
      <c r="P1554" s="21">
        <f t="shared" ref="P1554:P1600" si="585">L1554/K1554*100</f>
        <v>0</v>
      </c>
    </row>
    <row r="1555" spans="3:16" s="7" customFormat="1">
      <c r="C1555" s="127"/>
      <c r="D1555" s="101"/>
      <c r="E1555" s="117"/>
      <c r="F1555" s="117"/>
      <c r="G1555" s="117"/>
      <c r="H1555" s="85" t="s">
        <v>20</v>
      </c>
      <c r="I1555" s="31">
        <v>62.2</v>
      </c>
      <c r="J1555" s="32">
        <v>62.2</v>
      </c>
      <c r="K1555" s="32">
        <v>62.2</v>
      </c>
      <c r="L1555" s="28"/>
      <c r="M1555" s="28"/>
      <c r="N1555" s="21">
        <f t="shared" si="583"/>
        <v>0</v>
      </c>
      <c r="O1555" s="21">
        <f t="shared" si="584"/>
        <v>0</v>
      </c>
      <c r="P1555" s="21">
        <f t="shared" si="585"/>
        <v>0</v>
      </c>
    </row>
    <row r="1556" spans="3:16" s="7" customFormat="1">
      <c r="C1556" s="127"/>
      <c r="D1556" s="101"/>
      <c r="E1556" s="117"/>
      <c r="F1556" s="117"/>
      <c r="G1556" s="117"/>
      <c r="H1556" s="85" t="s">
        <v>21</v>
      </c>
      <c r="I1556" s="31">
        <v>0</v>
      </c>
      <c r="J1556" s="32">
        <v>0</v>
      </c>
      <c r="K1556" s="32">
        <v>0</v>
      </c>
      <c r="L1556" s="28"/>
      <c r="M1556" s="28"/>
      <c r="N1556" s="21"/>
      <c r="O1556" s="21"/>
      <c r="P1556" s="21"/>
    </row>
    <row r="1557" spans="3:16" s="7" customFormat="1">
      <c r="C1557" s="127"/>
      <c r="D1557" s="101"/>
      <c r="E1557" s="117"/>
      <c r="F1557" s="117"/>
      <c r="G1557" s="117"/>
      <c r="H1557" s="85" t="s">
        <v>31</v>
      </c>
      <c r="I1557" s="31">
        <v>0</v>
      </c>
      <c r="J1557" s="32">
        <v>0</v>
      </c>
      <c r="K1557" s="32">
        <v>0</v>
      </c>
      <c r="L1557" s="28"/>
      <c r="M1557" s="28"/>
      <c r="N1557" s="21"/>
      <c r="O1557" s="21"/>
      <c r="P1557" s="21"/>
    </row>
    <row r="1558" spans="3:16" s="7" customFormat="1">
      <c r="C1558" s="128"/>
      <c r="D1558" s="102"/>
      <c r="E1558" s="118"/>
      <c r="F1558" s="118"/>
      <c r="G1558" s="118"/>
      <c r="H1558" s="85" t="s">
        <v>35</v>
      </c>
      <c r="I1558" s="31">
        <v>0</v>
      </c>
      <c r="J1558" s="32">
        <v>0</v>
      </c>
      <c r="K1558" s="32">
        <v>0</v>
      </c>
      <c r="L1558" s="28"/>
      <c r="M1558" s="28"/>
      <c r="N1558" s="21"/>
      <c r="O1558" s="21"/>
      <c r="P1558" s="21"/>
    </row>
    <row r="1559" spans="3:16" s="7" customFormat="1">
      <c r="C1559" s="126" t="s">
        <v>726</v>
      </c>
      <c r="D1559" s="100" t="s">
        <v>727</v>
      </c>
      <c r="E1559" s="116" t="s">
        <v>728</v>
      </c>
      <c r="F1559" s="116">
        <v>2021</v>
      </c>
      <c r="G1559" s="116">
        <v>2021</v>
      </c>
      <c r="H1559" s="85" t="s">
        <v>19</v>
      </c>
      <c r="I1559" s="22">
        <f>I1560+I1561+I1562+I1563</f>
        <v>480.3</v>
      </c>
      <c r="J1559" s="4">
        <f t="shared" ref="J1559:M1559" si="586">J1560+J1561+J1562+J1563</f>
        <v>480.3</v>
      </c>
      <c r="K1559" s="4">
        <f t="shared" si="586"/>
        <v>480.3</v>
      </c>
      <c r="L1559" s="28">
        <f t="shared" si="586"/>
        <v>0</v>
      </c>
      <c r="M1559" s="28">
        <f t="shared" si="586"/>
        <v>0</v>
      </c>
      <c r="N1559" s="21">
        <f t="shared" si="583"/>
        <v>0</v>
      </c>
      <c r="O1559" s="21">
        <f t="shared" si="584"/>
        <v>0</v>
      </c>
      <c r="P1559" s="21">
        <f t="shared" si="585"/>
        <v>0</v>
      </c>
    </row>
    <row r="1560" spans="3:16" s="7" customFormat="1">
      <c r="C1560" s="127"/>
      <c r="D1560" s="101"/>
      <c r="E1560" s="117"/>
      <c r="F1560" s="117"/>
      <c r="G1560" s="117"/>
      <c r="H1560" s="85" t="s">
        <v>20</v>
      </c>
      <c r="I1560" s="31">
        <v>480.3</v>
      </c>
      <c r="J1560" s="32">
        <v>480.3</v>
      </c>
      <c r="K1560" s="32">
        <v>480.3</v>
      </c>
      <c r="L1560" s="28"/>
      <c r="M1560" s="28"/>
      <c r="N1560" s="21">
        <f t="shared" si="583"/>
        <v>0</v>
      </c>
      <c r="O1560" s="21">
        <f t="shared" si="584"/>
        <v>0</v>
      </c>
      <c r="P1560" s="21">
        <f t="shared" si="585"/>
        <v>0</v>
      </c>
    </row>
    <row r="1561" spans="3:16" s="7" customFormat="1">
      <c r="C1561" s="127"/>
      <c r="D1561" s="101"/>
      <c r="E1561" s="117"/>
      <c r="F1561" s="117"/>
      <c r="G1561" s="117"/>
      <c r="H1561" s="85" t="s">
        <v>21</v>
      </c>
      <c r="I1561" s="31">
        <v>0</v>
      </c>
      <c r="J1561" s="32">
        <v>0</v>
      </c>
      <c r="K1561" s="32">
        <v>0</v>
      </c>
      <c r="L1561" s="28"/>
      <c r="M1561" s="28"/>
      <c r="N1561" s="21"/>
      <c r="O1561" s="21"/>
      <c r="P1561" s="21"/>
    </row>
    <row r="1562" spans="3:16" s="7" customFormat="1">
      <c r="C1562" s="127"/>
      <c r="D1562" s="101"/>
      <c r="E1562" s="117"/>
      <c r="F1562" s="117"/>
      <c r="G1562" s="117"/>
      <c r="H1562" s="85" t="s">
        <v>31</v>
      </c>
      <c r="I1562" s="31">
        <v>0</v>
      </c>
      <c r="J1562" s="32">
        <v>0</v>
      </c>
      <c r="K1562" s="32">
        <v>0</v>
      </c>
      <c r="L1562" s="28"/>
      <c r="M1562" s="28"/>
      <c r="N1562" s="21"/>
      <c r="O1562" s="21"/>
      <c r="P1562" s="21"/>
    </row>
    <row r="1563" spans="3:16" s="7" customFormat="1">
      <c r="C1563" s="128"/>
      <c r="D1563" s="102"/>
      <c r="E1563" s="118"/>
      <c r="F1563" s="118"/>
      <c r="G1563" s="118"/>
      <c r="H1563" s="85" t="s">
        <v>35</v>
      </c>
      <c r="I1563" s="31">
        <v>0</v>
      </c>
      <c r="J1563" s="32">
        <v>0</v>
      </c>
      <c r="K1563" s="32">
        <v>0</v>
      </c>
      <c r="L1563" s="28"/>
      <c r="M1563" s="28"/>
      <c r="N1563" s="21"/>
      <c r="O1563" s="21"/>
      <c r="P1563" s="21"/>
    </row>
    <row r="1564" spans="3:16" s="7" customFormat="1" hidden="1">
      <c r="C1564" s="126" t="s">
        <v>729</v>
      </c>
      <c r="D1564" s="100" t="s">
        <v>730</v>
      </c>
      <c r="E1564" s="116" t="s">
        <v>728</v>
      </c>
      <c r="F1564" s="116">
        <v>2022</v>
      </c>
      <c r="G1564" s="116">
        <v>2022</v>
      </c>
      <c r="H1564" s="85" t="s">
        <v>19</v>
      </c>
      <c r="I1564" s="22">
        <f>I1565+I1566+I1567+I1568</f>
        <v>0</v>
      </c>
      <c r="J1564" s="4">
        <f t="shared" ref="J1564:M1564" si="587">J1565+J1566+J1567+J1568</f>
        <v>0</v>
      </c>
      <c r="K1564" s="4">
        <f t="shared" si="587"/>
        <v>0</v>
      </c>
      <c r="L1564" s="28">
        <f t="shared" si="587"/>
        <v>0</v>
      </c>
      <c r="M1564" s="28">
        <f t="shared" si="587"/>
        <v>0</v>
      </c>
      <c r="N1564" s="21"/>
      <c r="O1564" s="21"/>
      <c r="P1564" s="21"/>
    </row>
    <row r="1565" spans="3:16" s="7" customFormat="1" hidden="1">
      <c r="C1565" s="127"/>
      <c r="D1565" s="101"/>
      <c r="E1565" s="117"/>
      <c r="F1565" s="117"/>
      <c r="G1565" s="117"/>
      <c r="H1565" s="85" t="s">
        <v>20</v>
      </c>
      <c r="I1565" s="31">
        <v>0</v>
      </c>
      <c r="J1565" s="32">
        <v>0</v>
      </c>
      <c r="K1565" s="32">
        <v>0</v>
      </c>
      <c r="L1565" s="28"/>
      <c r="M1565" s="28"/>
      <c r="N1565" s="21"/>
      <c r="O1565" s="21"/>
      <c r="P1565" s="21"/>
    </row>
    <row r="1566" spans="3:16" s="7" customFormat="1" hidden="1">
      <c r="C1566" s="127"/>
      <c r="D1566" s="101"/>
      <c r="E1566" s="117"/>
      <c r="F1566" s="117"/>
      <c r="G1566" s="117"/>
      <c r="H1566" s="85" t="s">
        <v>21</v>
      </c>
      <c r="I1566" s="31">
        <v>0</v>
      </c>
      <c r="J1566" s="32">
        <v>0</v>
      </c>
      <c r="K1566" s="32">
        <v>0</v>
      </c>
      <c r="L1566" s="28"/>
      <c r="M1566" s="28"/>
      <c r="N1566" s="21"/>
      <c r="O1566" s="21"/>
      <c r="P1566" s="21"/>
    </row>
    <row r="1567" spans="3:16" s="7" customFormat="1" hidden="1">
      <c r="C1567" s="127"/>
      <c r="D1567" s="101"/>
      <c r="E1567" s="117"/>
      <c r="F1567" s="117"/>
      <c r="G1567" s="117"/>
      <c r="H1567" s="85" t="s">
        <v>31</v>
      </c>
      <c r="I1567" s="31">
        <v>0</v>
      </c>
      <c r="J1567" s="32">
        <v>0</v>
      </c>
      <c r="K1567" s="32">
        <v>0</v>
      </c>
      <c r="L1567" s="28"/>
      <c r="M1567" s="28"/>
      <c r="N1567" s="21"/>
      <c r="O1567" s="21"/>
      <c r="P1567" s="21"/>
    </row>
    <row r="1568" spans="3:16" s="7" customFormat="1" hidden="1">
      <c r="C1568" s="128"/>
      <c r="D1568" s="102"/>
      <c r="E1568" s="118"/>
      <c r="F1568" s="118"/>
      <c r="G1568" s="118"/>
      <c r="H1568" s="85" t="s">
        <v>35</v>
      </c>
      <c r="I1568" s="31">
        <v>0</v>
      </c>
      <c r="J1568" s="32">
        <v>0</v>
      </c>
      <c r="K1568" s="32">
        <v>0</v>
      </c>
      <c r="L1568" s="28"/>
      <c r="M1568" s="28"/>
      <c r="N1568" s="21"/>
      <c r="O1568" s="21"/>
      <c r="P1568" s="21"/>
    </row>
    <row r="1569" spans="3:16" s="7" customFormat="1" hidden="1">
      <c r="C1569" s="126" t="s">
        <v>731</v>
      </c>
      <c r="D1569" s="100" t="s">
        <v>732</v>
      </c>
      <c r="E1569" s="116" t="s">
        <v>728</v>
      </c>
      <c r="F1569" s="116">
        <v>2022</v>
      </c>
      <c r="G1569" s="116">
        <v>2022</v>
      </c>
      <c r="H1569" s="85" t="s">
        <v>19</v>
      </c>
      <c r="I1569" s="22">
        <f>I1570+I1571+I1572+I1573</f>
        <v>0</v>
      </c>
      <c r="J1569" s="4">
        <f t="shared" ref="J1569:M1569" si="588">J1570+J1571+J1572+J1573</f>
        <v>0</v>
      </c>
      <c r="K1569" s="4">
        <f t="shared" si="588"/>
        <v>0</v>
      </c>
      <c r="L1569" s="28">
        <f t="shared" si="588"/>
        <v>0</v>
      </c>
      <c r="M1569" s="28">
        <f t="shared" si="588"/>
        <v>0</v>
      </c>
      <c r="N1569" s="21"/>
      <c r="O1569" s="21"/>
      <c r="P1569" s="21"/>
    </row>
    <row r="1570" spans="3:16" s="7" customFormat="1" hidden="1">
      <c r="C1570" s="127"/>
      <c r="D1570" s="101"/>
      <c r="E1570" s="117"/>
      <c r="F1570" s="117"/>
      <c r="G1570" s="117"/>
      <c r="H1570" s="85" t="s">
        <v>20</v>
      </c>
      <c r="I1570" s="31">
        <v>0</v>
      </c>
      <c r="J1570" s="32">
        <v>0</v>
      </c>
      <c r="K1570" s="32">
        <v>0</v>
      </c>
      <c r="L1570" s="28"/>
      <c r="M1570" s="28"/>
      <c r="N1570" s="21"/>
      <c r="O1570" s="21"/>
      <c r="P1570" s="21"/>
    </row>
    <row r="1571" spans="3:16" s="7" customFormat="1" hidden="1">
      <c r="C1571" s="127"/>
      <c r="D1571" s="101"/>
      <c r="E1571" s="117"/>
      <c r="F1571" s="117"/>
      <c r="G1571" s="117"/>
      <c r="H1571" s="85" t="s">
        <v>21</v>
      </c>
      <c r="I1571" s="31">
        <v>0</v>
      </c>
      <c r="J1571" s="32">
        <v>0</v>
      </c>
      <c r="K1571" s="32">
        <v>0</v>
      </c>
      <c r="L1571" s="28"/>
      <c r="M1571" s="28"/>
      <c r="N1571" s="21"/>
      <c r="O1571" s="21"/>
      <c r="P1571" s="21"/>
    </row>
    <row r="1572" spans="3:16" s="7" customFormat="1" hidden="1">
      <c r="C1572" s="127"/>
      <c r="D1572" s="101"/>
      <c r="E1572" s="117"/>
      <c r="F1572" s="117"/>
      <c r="G1572" s="117"/>
      <c r="H1572" s="85" t="s">
        <v>31</v>
      </c>
      <c r="I1572" s="31">
        <v>0</v>
      </c>
      <c r="J1572" s="32">
        <v>0</v>
      </c>
      <c r="K1572" s="32">
        <v>0</v>
      </c>
      <c r="L1572" s="28"/>
      <c r="M1572" s="28"/>
      <c r="N1572" s="21"/>
      <c r="O1572" s="21"/>
      <c r="P1572" s="21"/>
    </row>
    <row r="1573" spans="3:16" s="7" customFormat="1" hidden="1">
      <c r="C1573" s="128"/>
      <c r="D1573" s="102"/>
      <c r="E1573" s="118"/>
      <c r="F1573" s="118"/>
      <c r="G1573" s="118"/>
      <c r="H1573" s="85" t="s">
        <v>35</v>
      </c>
      <c r="I1573" s="31">
        <v>0</v>
      </c>
      <c r="J1573" s="32">
        <v>0</v>
      </c>
      <c r="K1573" s="32">
        <v>0</v>
      </c>
      <c r="L1573" s="28"/>
      <c r="M1573" s="28"/>
      <c r="N1573" s="21"/>
      <c r="O1573" s="21"/>
      <c r="P1573" s="21"/>
    </row>
    <row r="1574" spans="3:16" s="7" customFormat="1">
      <c r="C1574" s="126" t="s">
        <v>733</v>
      </c>
      <c r="D1574" s="100" t="s">
        <v>734</v>
      </c>
      <c r="E1574" s="116" t="s">
        <v>735</v>
      </c>
      <c r="F1574" s="116">
        <v>2021</v>
      </c>
      <c r="G1574" s="116">
        <v>2021</v>
      </c>
      <c r="H1574" s="85" t="s">
        <v>19</v>
      </c>
      <c r="I1574" s="22">
        <f>I1575+I1576+I1577+I1578</f>
        <v>222.2</v>
      </c>
      <c r="J1574" s="4">
        <f t="shared" ref="J1574:M1574" si="589">J1575+J1576+J1577+J1578</f>
        <v>222.2</v>
      </c>
      <c r="K1574" s="4">
        <f t="shared" si="589"/>
        <v>222.2</v>
      </c>
      <c r="L1574" s="28">
        <f t="shared" si="589"/>
        <v>0</v>
      </c>
      <c r="M1574" s="28">
        <f t="shared" si="589"/>
        <v>0</v>
      </c>
      <c r="N1574" s="21">
        <f t="shared" si="583"/>
        <v>0</v>
      </c>
      <c r="O1574" s="21">
        <f t="shared" si="584"/>
        <v>0</v>
      </c>
      <c r="P1574" s="21">
        <f t="shared" si="585"/>
        <v>0</v>
      </c>
    </row>
    <row r="1575" spans="3:16" s="7" customFormat="1">
      <c r="C1575" s="127"/>
      <c r="D1575" s="101"/>
      <c r="E1575" s="117"/>
      <c r="F1575" s="117"/>
      <c r="G1575" s="117"/>
      <c r="H1575" s="85" t="s">
        <v>20</v>
      </c>
      <c r="I1575" s="31">
        <v>222.2</v>
      </c>
      <c r="J1575" s="32">
        <v>222.2</v>
      </c>
      <c r="K1575" s="32">
        <v>222.2</v>
      </c>
      <c r="L1575" s="28"/>
      <c r="M1575" s="28"/>
      <c r="N1575" s="21">
        <f t="shared" si="583"/>
        <v>0</v>
      </c>
      <c r="O1575" s="21">
        <f t="shared" si="584"/>
        <v>0</v>
      </c>
      <c r="P1575" s="21">
        <f t="shared" si="585"/>
        <v>0</v>
      </c>
    </row>
    <row r="1576" spans="3:16" s="7" customFormat="1">
      <c r="C1576" s="127"/>
      <c r="D1576" s="101"/>
      <c r="E1576" s="117"/>
      <c r="F1576" s="117"/>
      <c r="G1576" s="117"/>
      <c r="H1576" s="85" t="s">
        <v>21</v>
      </c>
      <c r="I1576" s="31">
        <v>0</v>
      </c>
      <c r="J1576" s="32">
        <v>0</v>
      </c>
      <c r="K1576" s="32">
        <v>0</v>
      </c>
      <c r="L1576" s="28"/>
      <c r="M1576" s="28"/>
      <c r="N1576" s="21"/>
      <c r="O1576" s="21"/>
      <c r="P1576" s="21"/>
    </row>
    <row r="1577" spans="3:16" s="7" customFormat="1">
      <c r="C1577" s="127"/>
      <c r="D1577" s="101"/>
      <c r="E1577" s="117"/>
      <c r="F1577" s="117"/>
      <c r="G1577" s="117"/>
      <c r="H1577" s="85" t="s">
        <v>31</v>
      </c>
      <c r="I1577" s="31">
        <v>0</v>
      </c>
      <c r="J1577" s="32">
        <v>0</v>
      </c>
      <c r="K1577" s="32">
        <v>0</v>
      </c>
      <c r="L1577" s="28"/>
      <c r="M1577" s="28"/>
      <c r="N1577" s="21"/>
      <c r="O1577" s="21"/>
      <c r="P1577" s="21"/>
    </row>
    <row r="1578" spans="3:16" s="7" customFormat="1">
      <c r="C1578" s="128"/>
      <c r="D1578" s="102"/>
      <c r="E1578" s="118"/>
      <c r="F1578" s="118"/>
      <c r="G1578" s="118"/>
      <c r="H1578" s="85" t="s">
        <v>35</v>
      </c>
      <c r="I1578" s="31">
        <v>0</v>
      </c>
      <c r="J1578" s="32">
        <v>0</v>
      </c>
      <c r="K1578" s="32">
        <v>0</v>
      </c>
      <c r="L1578" s="28"/>
      <c r="M1578" s="28"/>
      <c r="N1578" s="21"/>
      <c r="O1578" s="21"/>
      <c r="P1578" s="21"/>
    </row>
    <row r="1579" spans="3:16" s="7" customFormat="1" hidden="1">
      <c r="C1579" s="126" t="s">
        <v>736</v>
      </c>
      <c r="D1579" s="100" t="s">
        <v>737</v>
      </c>
      <c r="E1579" s="116" t="s">
        <v>735</v>
      </c>
      <c r="F1579" s="116">
        <v>2022</v>
      </c>
      <c r="G1579" s="116">
        <v>2022</v>
      </c>
      <c r="H1579" s="85" t="s">
        <v>19</v>
      </c>
      <c r="I1579" s="22">
        <f>I1580+I1581+I1582+I1583</f>
        <v>0</v>
      </c>
      <c r="J1579" s="4">
        <f t="shared" ref="J1579:M1579" si="590">J1580+J1581+J1582+J1583</f>
        <v>0</v>
      </c>
      <c r="K1579" s="4">
        <f t="shared" si="590"/>
        <v>0</v>
      </c>
      <c r="L1579" s="28">
        <f t="shared" si="590"/>
        <v>0</v>
      </c>
      <c r="M1579" s="28">
        <f t="shared" si="590"/>
        <v>0</v>
      </c>
      <c r="N1579" s="21"/>
      <c r="O1579" s="21"/>
      <c r="P1579" s="21"/>
    </row>
    <row r="1580" spans="3:16" s="7" customFormat="1" hidden="1">
      <c r="C1580" s="127"/>
      <c r="D1580" s="101"/>
      <c r="E1580" s="117"/>
      <c r="F1580" s="117"/>
      <c r="G1580" s="117"/>
      <c r="H1580" s="85" t="s">
        <v>20</v>
      </c>
      <c r="I1580" s="31">
        <v>0</v>
      </c>
      <c r="J1580" s="32">
        <v>0</v>
      </c>
      <c r="K1580" s="32">
        <v>0</v>
      </c>
      <c r="L1580" s="28"/>
      <c r="M1580" s="28"/>
      <c r="N1580" s="21"/>
      <c r="O1580" s="21"/>
      <c r="P1580" s="21"/>
    </row>
    <row r="1581" spans="3:16" s="7" customFormat="1" hidden="1">
      <c r="C1581" s="127"/>
      <c r="D1581" s="101"/>
      <c r="E1581" s="117"/>
      <c r="F1581" s="117"/>
      <c r="G1581" s="117"/>
      <c r="H1581" s="85" t="s">
        <v>21</v>
      </c>
      <c r="I1581" s="31">
        <v>0</v>
      </c>
      <c r="J1581" s="32">
        <v>0</v>
      </c>
      <c r="K1581" s="32">
        <v>0</v>
      </c>
      <c r="L1581" s="28"/>
      <c r="M1581" s="28"/>
      <c r="N1581" s="21"/>
      <c r="O1581" s="21"/>
      <c r="P1581" s="21"/>
    </row>
    <row r="1582" spans="3:16" s="7" customFormat="1" hidden="1">
      <c r="C1582" s="127"/>
      <c r="D1582" s="101"/>
      <c r="E1582" s="117"/>
      <c r="F1582" s="117"/>
      <c r="G1582" s="117"/>
      <c r="H1582" s="85" t="s">
        <v>31</v>
      </c>
      <c r="I1582" s="31">
        <v>0</v>
      </c>
      <c r="J1582" s="32">
        <v>0</v>
      </c>
      <c r="K1582" s="32">
        <v>0</v>
      </c>
      <c r="L1582" s="28"/>
      <c r="M1582" s="28"/>
      <c r="N1582" s="21"/>
      <c r="O1582" s="21"/>
      <c r="P1582" s="21"/>
    </row>
    <row r="1583" spans="3:16" s="7" customFormat="1" hidden="1">
      <c r="C1583" s="128"/>
      <c r="D1583" s="102"/>
      <c r="E1583" s="118"/>
      <c r="F1583" s="118"/>
      <c r="G1583" s="118"/>
      <c r="H1583" s="85" t="s">
        <v>35</v>
      </c>
      <c r="I1583" s="31">
        <v>0</v>
      </c>
      <c r="J1583" s="32">
        <v>0</v>
      </c>
      <c r="K1583" s="32">
        <v>0</v>
      </c>
      <c r="L1583" s="28"/>
      <c r="M1583" s="28"/>
      <c r="N1583" s="21"/>
      <c r="O1583" s="21"/>
      <c r="P1583" s="21"/>
    </row>
    <row r="1584" spans="3:16" s="7" customFormat="1">
      <c r="C1584" s="126" t="s">
        <v>738</v>
      </c>
      <c r="D1584" s="100" t="s">
        <v>739</v>
      </c>
      <c r="E1584" s="116" t="s">
        <v>740</v>
      </c>
      <c r="F1584" s="116">
        <v>2021</v>
      </c>
      <c r="G1584" s="116">
        <v>2022</v>
      </c>
      <c r="H1584" s="85" t="s">
        <v>19</v>
      </c>
      <c r="I1584" s="22">
        <f>I1585+I1586+I1587+I1588</f>
        <v>62.2</v>
      </c>
      <c r="J1584" s="4">
        <f t="shared" ref="J1584:M1584" si="591">J1585+J1586+J1587+J1588</f>
        <v>62.2</v>
      </c>
      <c r="K1584" s="4">
        <f t="shared" si="591"/>
        <v>62.2</v>
      </c>
      <c r="L1584" s="28">
        <f t="shared" si="591"/>
        <v>0</v>
      </c>
      <c r="M1584" s="28">
        <f t="shared" si="591"/>
        <v>0</v>
      </c>
      <c r="N1584" s="21">
        <f t="shared" si="583"/>
        <v>0</v>
      </c>
      <c r="O1584" s="21">
        <f t="shared" si="584"/>
        <v>0</v>
      </c>
      <c r="P1584" s="21">
        <f t="shared" si="585"/>
        <v>0</v>
      </c>
    </row>
    <row r="1585" spans="3:16" s="7" customFormat="1">
      <c r="C1585" s="127"/>
      <c r="D1585" s="101"/>
      <c r="E1585" s="117"/>
      <c r="F1585" s="117"/>
      <c r="G1585" s="117"/>
      <c r="H1585" s="85" t="s">
        <v>20</v>
      </c>
      <c r="I1585" s="31">
        <v>62.2</v>
      </c>
      <c r="J1585" s="32">
        <v>62.2</v>
      </c>
      <c r="K1585" s="32">
        <v>62.2</v>
      </c>
      <c r="L1585" s="28"/>
      <c r="M1585" s="28"/>
      <c r="N1585" s="21">
        <f t="shared" si="583"/>
        <v>0</v>
      </c>
      <c r="O1585" s="21">
        <f t="shared" si="584"/>
        <v>0</v>
      </c>
      <c r="P1585" s="21">
        <f t="shared" si="585"/>
        <v>0</v>
      </c>
    </row>
    <row r="1586" spans="3:16" s="7" customFormat="1">
      <c r="C1586" s="127"/>
      <c r="D1586" s="101"/>
      <c r="E1586" s="117"/>
      <c r="F1586" s="117"/>
      <c r="G1586" s="117"/>
      <c r="H1586" s="85" t="s">
        <v>21</v>
      </c>
      <c r="I1586" s="31">
        <v>0</v>
      </c>
      <c r="J1586" s="32">
        <v>0</v>
      </c>
      <c r="K1586" s="32">
        <v>0</v>
      </c>
      <c r="L1586" s="28"/>
      <c r="M1586" s="28"/>
      <c r="N1586" s="21"/>
      <c r="O1586" s="21"/>
      <c r="P1586" s="21"/>
    </row>
    <row r="1587" spans="3:16" s="7" customFormat="1">
      <c r="C1587" s="127"/>
      <c r="D1587" s="101"/>
      <c r="E1587" s="117"/>
      <c r="F1587" s="117"/>
      <c r="G1587" s="117"/>
      <c r="H1587" s="85" t="s">
        <v>31</v>
      </c>
      <c r="I1587" s="31">
        <v>0</v>
      </c>
      <c r="J1587" s="32">
        <v>0</v>
      </c>
      <c r="K1587" s="32">
        <v>0</v>
      </c>
      <c r="L1587" s="28"/>
      <c r="M1587" s="28"/>
      <c r="N1587" s="21"/>
      <c r="O1587" s="21"/>
      <c r="P1587" s="21"/>
    </row>
    <row r="1588" spans="3:16" s="7" customFormat="1" ht="16.5" customHeight="1">
      <c r="C1588" s="128"/>
      <c r="D1588" s="102"/>
      <c r="E1588" s="118"/>
      <c r="F1588" s="118"/>
      <c r="G1588" s="118"/>
      <c r="H1588" s="85" t="s">
        <v>35</v>
      </c>
      <c r="I1588" s="31">
        <v>0</v>
      </c>
      <c r="J1588" s="32">
        <v>0</v>
      </c>
      <c r="K1588" s="32">
        <v>0</v>
      </c>
      <c r="L1588" s="28"/>
      <c r="M1588" s="28"/>
      <c r="N1588" s="21"/>
      <c r="O1588" s="21"/>
      <c r="P1588" s="21"/>
    </row>
    <row r="1589" spans="3:16" s="7" customFormat="1" hidden="1">
      <c r="C1589" s="126" t="s">
        <v>741</v>
      </c>
      <c r="D1589" s="100" t="s">
        <v>742</v>
      </c>
      <c r="E1589" s="116" t="s">
        <v>743</v>
      </c>
      <c r="F1589" s="116">
        <v>2022</v>
      </c>
      <c r="G1589" s="116">
        <v>2023</v>
      </c>
      <c r="H1589" s="85" t="s">
        <v>19</v>
      </c>
      <c r="I1589" s="22">
        <f>I1590+I1591+I1592+I1593</f>
        <v>0</v>
      </c>
      <c r="J1589" s="4">
        <f t="shared" ref="J1589:M1589" si="592">J1590+J1591+J1592+J1593</f>
        <v>0</v>
      </c>
      <c r="K1589" s="4">
        <f t="shared" si="592"/>
        <v>0</v>
      </c>
      <c r="L1589" s="28">
        <f t="shared" si="592"/>
        <v>0</v>
      </c>
      <c r="M1589" s="28">
        <f t="shared" si="592"/>
        <v>0</v>
      </c>
      <c r="N1589" s="21"/>
      <c r="O1589" s="21"/>
      <c r="P1589" s="21"/>
    </row>
    <row r="1590" spans="3:16" s="7" customFormat="1" hidden="1">
      <c r="C1590" s="127"/>
      <c r="D1590" s="101"/>
      <c r="E1590" s="117"/>
      <c r="F1590" s="117"/>
      <c r="G1590" s="117"/>
      <c r="H1590" s="85" t="s">
        <v>20</v>
      </c>
      <c r="I1590" s="31">
        <v>0</v>
      </c>
      <c r="J1590" s="32">
        <v>0</v>
      </c>
      <c r="K1590" s="32">
        <v>0</v>
      </c>
      <c r="L1590" s="28"/>
      <c r="M1590" s="28"/>
      <c r="N1590" s="21"/>
      <c r="O1590" s="21"/>
      <c r="P1590" s="21"/>
    </row>
    <row r="1591" spans="3:16" s="7" customFormat="1" hidden="1">
      <c r="C1591" s="127"/>
      <c r="D1591" s="101"/>
      <c r="E1591" s="117"/>
      <c r="F1591" s="117"/>
      <c r="G1591" s="117"/>
      <c r="H1591" s="85" t="s">
        <v>21</v>
      </c>
      <c r="I1591" s="31">
        <v>0</v>
      </c>
      <c r="J1591" s="32">
        <v>0</v>
      </c>
      <c r="K1591" s="32">
        <v>0</v>
      </c>
      <c r="L1591" s="28"/>
      <c r="M1591" s="28"/>
      <c r="N1591" s="21"/>
      <c r="O1591" s="21"/>
      <c r="P1591" s="21"/>
    </row>
    <row r="1592" spans="3:16" s="7" customFormat="1" hidden="1">
      <c r="C1592" s="127"/>
      <c r="D1592" s="101"/>
      <c r="E1592" s="117"/>
      <c r="F1592" s="117"/>
      <c r="G1592" s="117"/>
      <c r="H1592" s="85" t="s">
        <v>31</v>
      </c>
      <c r="I1592" s="31">
        <v>0</v>
      </c>
      <c r="J1592" s="32">
        <v>0</v>
      </c>
      <c r="K1592" s="32">
        <v>0</v>
      </c>
      <c r="L1592" s="28"/>
      <c r="M1592" s="28"/>
      <c r="N1592" s="21"/>
      <c r="O1592" s="21"/>
      <c r="P1592" s="21"/>
    </row>
    <row r="1593" spans="3:16" s="7" customFormat="1" hidden="1">
      <c r="C1593" s="128"/>
      <c r="D1593" s="102"/>
      <c r="E1593" s="118"/>
      <c r="F1593" s="118"/>
      <c r="G1593" s="118"/>
      <c r="H1593" s="85" t="s">
        <v>35</v>
      </c>
      <c r="I1593" s="31">
        <v>0</v>
      </c>
      <c r="J1593" s="32">
        <v>0</v>
      </c>
      <c r="K1593" s="32">
        <v>0</v>
      </c>
      <c r="L1593" s="28"/>
      <c r="M1593" s="28"/>
      <c r="N1593" s="21"/>
      <c r="O1593" s="21"/>
      <c r="P1593" s="21"/>
    </row>
    <row r="1594" spans="3:16" s="7" customFormat="1">
      <c r="C1594" s="126" t="s">
        <v>744</v>
      </c>
      <c r="D1594" s="157" t="s">
        <v>745</v>
      </c>
      <c r="E1594" s="129" t="s">
        <v>349</v>
      </c>
      <c r="F1594" s="129">
        <v>2021</v>
      </c>
      <c r="G1594" s="129">
        <v>2023</v>
      </c>
      <c r="H1594" s="85" t="s">
        <v>19</v>
      </c>
      <c r="I1594" s="22">
        <f>I1595+I1596+I1597+I1598</f>
        <v>2800</v>
      </c>
      <c r="J1594" s="4">
        <f t="shared" ref="J1594:M1594" si="593">J1595+J1596+J1597+J1598</f>
        <v>3180</v>
      </c>
      <c r="K1594" s="4">
        <f t="shared" si="593"/>
        <v>2900</v>
      </c>
      <c r="L1594" s="4">
        <f t="shared" si="593"/>
        <v>0</v>
      </c>
      <c r="M1594" s="4">
        <f t="shared" si="593"/>
        <v>0</v>
      </c>
      <c r="N1594" s="21">
        <f t="shared" si="583"/>
        <v>0</v>
      </c>
      <c r="O1594" s="21">
        <f t="shared" si="584"/>
        <v>0</v>
      </c>
      <c r="P1594" s="21">
        <f t="shared" si="585"/>
        <v>0</v>
      </c>
    </row>
    <row r="1595" spans="3:16" s="7" customFormat="1">
      <c r="C1595" s="127"/>
      <c r="D1595" s="157"/>
      <c r="E1595" s="129"/>
      <c r="F1595" s="129"/>
      <c r="G1595" s="129"/>
      <c r="H1595" s="85" t="s">
        <v>20</v>
      </c>
      <c r="I1595" s="22">
        <f>SUM(I1600+I1605+I1610+I1615+I1620+I1625+I1629)</f>
        <v>2800</v>
      </c>
      <c r="J1595" s="32">
        <f>SUM(J1600+J1605+J1610+J1615+J1620+J1625+J1629)</f>
        <v>3180</v>
      </c>
      <c r="K1595" s="32">
        <f t="shared" ref="K1595:M1595" si="594">SUM(K1600+K1605+K1610+K1615+K1620+K1625+K1629)</f>
        <v>2900</v>
      </c>
      <c r="L1595" s="32">
        <f t="shared" si="594"/>
        <v>0</v>
      </c>
      <c r="M1595" s="32">
        <f t="shared" si="594"/>
        <v>0</v>
      </c>
      <c r="N1595" s="21">
        <f t="shared" si="583"/>
        <v>0</v>
      </c>
      <c r="O1595" s="21">
        <f t="shared" si="584"/>
        <v>0</v>
      </c>
      <c r="P1595" s="21">
        <f t="shared" si="585"/>
        <v>0</v>
      </c>
    </row>
    <row r="1596" spans="3:16" s="7" customFormat="1">
      <c r="C1596" s="127"/>
      <c r="D1596" s="157"/>
      <c r="E1596" s="129"/>
      <c r="F1596" s="129"/>
      <c r="G1596" s="129"/>
      <c r="H1596" s="85" t="s">
        <v>21</v>
      </c>
      <c r="I1596" s="31"/>
      <c r="J1596" s="32"/>
      <c r="K1596" s="32"/>
      <c r="L1596" s="32"/>
      <c r="M1596" s="32"/>
      <c r="N1596" s="21"/>
      <c r="O1596" s="21"/>
      <c r="P1596" s="21"/>
    </row>
    <row r="1597" spans="3:16" s="7" customFormat="1">
      <c r="C1597" s="127"/>
      <c r="D1597" s="157"/>
      <c r="E1597" s="129"/>
      <c r="F1597" s="129"/>
      <c r="G1597" s="129"/>
      <c r="H1597" s="85" t="s">
        <v>31</v>
      </c>
      <c r="I1597" s="31"/>
      <c r="J1597" s="32"/>
      <c r="K1597" s="32"/>
      <c r="L1597" s="32"/>
      <c r="M1597" s="32"/>
      <c r="N1597" s="21"/>
      <c r="O1597" s="21"/>
      <c r="P1597" s="21"/>
    </row>
    <row r="1598" spans="3:16" s="7" customFormat="1">
      <c r="C1598" s="128"/>
      <c r="D1598" s="157"/>
      <c r="E1598" s="129"/>
      <c r="F1598" s="129"/>
      <c r="G1598" s="129"/>
      <c r="H1598" s="85" t="s">
        <v>35</v>
      </c>
      <c r="I1598" s="31"/>
      <c r="J1598" s="32"/>
      <c r="K1598" s="32"/>
      <c r="L1598" s="32"/>
      <c r="M1598" s="32"/>
      <c r="N1598" s="21"/>
      <c r="O1598" s="21"/>
      <c r="P1598" s="21"/>
    </row>
    <row r="1599" spans="3:16" s="7" customFormat="1">
      <c r="C1599" s="126" t="s">
        <v>746</v>
      </c>
      <c r="D1599" s="157" t="s">
        <v>747</v>
      </c>
      <c r="E1599" s="129" t="s">
        <v>475</v>
      </c>
      <c r="F1599" s="129">
        <v>2021</v>
      </c>
      <c r="G1599" s="129">
        <v>2022</v>
      </c>
      <c r="H1599" s="85" t="s">
        <v>19</v>
      </c>
      <c r="I1599" s="22">
        <f>I1600+I1601+I1602+I1603</f>
        <v>1500</v>
      </c>
      <c r="J1599" s="4">
        <f t="shared" ref="J1599:K1599" si="595">J1600+J1601+J1602+J1603</f>
        <v>1500</v>
      </c>
      <c r="K1599" s="4">
        <f t="shared" si="595"/>
        <v>1360</v>
      </c>
      <c r="L1599" s="28">
        <f t="shared" ref="L1599:M1599" si="596">L1600</f>
        <v>0</v>
      </c>
      <c r="M1599" s="28">
        <f t="shared" si="596"/>
        <v>0</v>
      </c>
      <c r="N1599" s="21">
        <f t="shared" si="583"/>
        <v>0</v>
      </c>
      <c r="O1599" s="21">
        <f t="shared" si="584"/>
        <v>0</v>
      </c>
      <c r="P1599" s="21">
        <f t="shared" si="585"/>
        <v>0</v>
      </c>
    </row>
    <row r="1600" spans="3:16" s="7" customFormat="1">
      <c r="C1600" s="127"/>
      <c r="D1600" s="157"/>
      <c r="E1600" s="129"/>
      <c r="F1600" s="129"/>
      <c r="G1600" s="129"/>
      <c r="H1600" s="85" t="s">
        <v>20</v>
      </c>
      <c r="I1600" s="31">
        <v>1500</v>
      </c>
      <c r="J1600" s="32">
        <v>1500</v>
      </c>
      <c r="K1600" s="32">
        <f>1500-140</f>
        <v>1360</v>
      </c>
      <c r="L1600" s="28"/>
      <c r="M1600" s="28"/>
      <c r="N1600" s="21">
        <f t="shared" si="583"/>
        <v>0</v>
      </c>
      <c r="O1600" s="21">
        <f t="shared" si="584"/>
        <v>0</v>
      </c>
      <c r="P1600" s="21">
        <f t="shared" si="585"/>
        <v>0</v>
      </c>
    </row>
    <row r="1601" spans="3:16" s="7" customFormat="1">
      <c r="C1601" s="127"/>
      <c r="D1601" s="157"/>
      <c r="E1601" s="129"/>
      <c r="F1601" s="129"/>
      <c r="G1601" s="129"/>
      <c r="H1601" s="85" t="s">
        <v>21</v>
      </c>
      <c r="I1601" s="31">
        <v>0</v>
      </c>
      <c r="J1601" s="32">
        <v>0</v>
      </c>
      <c r="K1601" s="32">
        <v>0</v>
      </c>
      <c r="L1601" s="28"/>
      <c r="M1601" s="28"/>
      <c r="N1601" s="21"/>
      <c r="O1601" s="21"/>
      <c r="P1601" s="21"/>
    </row>
    <row r="1602" spans="3:16" s="7" customFormat="1">
      <c r="C1602" s="127"/>
      <c r="D1602" s="157"/>
      <c r="E1602" s="129"/>
      <c r="F1602" s="129"/>
      <c r="G1602" s="129"/>
      <c r="H1602" s="85" t="s">
        <v>31</v>
      </c>
      <c r="I1602" s="31">
        <v>0</v>
      </c>
      <c r="J1602" s="32">
        <v>0</v>
      </c>
      <c r="K1602" s="32">
        <v>0</v>
      </c>
      <c r="L1602" s="28"/>
      <c r="M1602" s="28"/>
      <c r="N1602" s="21"/>
      <c r="O1602" s="21"/>
      <c r="P1602" s="21"/>
    </row>
    <row r="1603" spans="3:16" s="7" customFormat="1">
      <c r="C1603" s="128"/>
      <c r="D1603" s="157"/>
      <c r="E1603" s="129"/>
      <c r="F1603" s="129"/>
      <c r="G1603" s="129"/>
      <c r="H1603" s="85" t="s">
        <v>35</v>
      </c>
      <c r="I1603" s="31">
        <v>0</v>
      </c>
      <c r="J1603" s="32">
        <v>0</v>
      </c>
      <c r="K1603" s="32">
        <v>0</v>
      </c>
      <c r="L1603" s="28"/>
      <c r="M1603" s="28"/>
      <c r="N1603" s="21"/>
      <c r="O1603" s="21"/>
      <c r="P1603" s="21"/>
    </row>
    <row r="1604" spans="3:16" s="7" customFormat="1">
      <c r="C1604" s="126" t="s">
        <v>748</v>
      </c>
      <c r="D1604" s="157" t="s">
        <v>749</v>
      </c>
      <c r="E1604" s="129" t="s">
        <v>475</v>
      </c>
      <c r="F1604" s="129">
        <v>2021</v>
      </c>
      <c r="G1604" s="129">
        <v>2021</v>
      </c>
      <c r="H1604" s="85" t="s">
        <v>19</v>
      </c>
      <c r="I1604" s="22">
        <f>I1605+I1606+I1607+I1608</f>
        <v>1000</v>
      </c>
      <c r="J1604" s="4">
        <f t="shared" ref="J1604:M1604" si="597">J1605+J1606+J1607+J1608</f>
        <v>1000</v>
      </c>
      <c r="K1604" s="4">
        <f t="shared" si="597"/>
        <v>860</v>
      </c>
      <c r="L1604" s="28">
        <f t="shared" si="597"/>
        <v>0</v>
      </c>
      <c r="M1604" s="28">
        <f t="shared" si="597"/>
        <v>0</v>
      </c>
      <c r="N1604" s="21">
        <f t="shared" ref="N1604:N1644" si="598">M1604/I1604*100</f>
        <v>0</v>
      </c>
      <c r="O1604" s="21">
        <f t="shared" ref="O1604:O1644" si="599">M1604/J1604*100</f>
        <v>0</v>
      </c>
      <c r="P1604" s="21">
        <f t="shared" ref="P1604:P1644" si="600">L1604/K1604*100</f>
        <v>0</v>
      </c>
    </row>
    <row r="1605" spans="3:16" s="7" customFormat="1">
      <c r="C1605" s="127"/>
      <c r="D1605" s="157"/>
      <c r="E1605" s="129"/>
      <c r="F1605" s="129"/>
      <c r="G1605" s="129"/>
      <c r="H1605" s="85" t="s">
        <v>20</v>
      </c>
      <c r="I1605" s="31">
        <v>1000</v>
      </c>
      <c r="J1605" s="32">
        <v>1000</v>
      </c>
      <c r="K1605" s="32">
        <f>1000-140</f>
        <v>860</v>
      </c>
      <c r="L1605" s="28"/>
      <c r="M1605" s="28"/>
      <c r="N1605" s="21">
        <f t="shared" si="598"/>
        <v>0</v>
      </c>
      <c r="O1605" s="21">
        <f t="shared" si="599"/>
        <v>0</v>
      </c>
      <c r="P1605" s="21">
        <f t="shared" si="600"/>
        <v>0</v>
      </c>
    </row>
    <row r="1606" spans="3:16" s="7" customFormat="1">
      <c r="C1606" s="127"/>
      <c r="D1606" s="157"/>
      <c r="E1606" s="129"/>
      <c r="F1606" s="129"/>
      <c r="G1606" s="129"/>
      <c r="H1606" s="85" t="s">
        <v>21</v>
      </c>
      <c r="I1606" s="31">
        <v>0</v>
      </c>
      <c r="J1606" s="32">
        <v>0</v>
      </c>
      <c r="K1606" s="32">
        <v>0</v>
      </c>
      <c r="L1606" s="28"/>
      <c r="M1606" s="28"/>
      <c r="N1606" s="21"/>
      <c r="O1606" s="21"/>
      <c r="P1606" s="21"/>
    </row>
    <row r="1607" spans="3:16" s="7" customFormat="1">
      <c r="C1607" s="127"/>
      <c r="D1607" s="157"/>
      <c r="E1607" s="129"/>
      <c r="F1607" s="129"/>
      <c r="G1607" s="129"/>
      <c r="H1607" s="85" t="s">
        <v>31</v>
      </c>
      <c r="I1607" s="31">
        <v>0</v>
      </c>
      <c r="J1607" s="32">
        <v>0</v>
      </c>
      <c r="K1607" s="32">
        <v>0</v>
      </c>
      <c r="L1607" s="28"/>
      <c r="M1607" s="28"/>
      <c r="N1607" s="21"/>
      <c r="O1607" s="21"/>
      <c r="P1607" s="21"/>
    </row>
    <row r="1608" spans="3:16" s="7" customFormat="1">
      <c r="C1608" s="128"/>
      <c r="D1608" s="157"/>
      <c r="E1608" s="129"/>
      <c r="F1608" s="129"/>
      <c r="G1608" s="129"/>
      <c r="H1608" s="85" t="s">
        <v>35</v>
      </c>
      <c r="I1608" s="31">
        <v>0</v>
      </c>
      <c r="J1608" s="32">
        <v>0</v>
      </c>
      <c r="K1608" s="32">
        <v>0</v>
      </c>
      <c r="L1608" s="28"/>
      <c r="M1608" s="28"/>
      <c r="N1608" s="21"/>
      <c r="O1608" s="21"/>
      <c r="P1608" s="21"/>
    </row>
    <row r="1609" spans="3:16" s="7" customFormat="1">
      <c r="C1609" s="126" t="s">
        <v>750</v>
      </c>
      <c r="D1609" s="157" t="s">
        <v>751</v>
      </c>
      <c r="E1609" s="129" t="s">
        <v>468</v>
      </c>
      <c r="F1609" s="129">
        <v>2021</v>
      </c>
      <c r="G1609" s="129">
        <v>2023</v>
      </c>
      <c r="H1609" s="85" t="s">
        <v>19</v>
      </c>
      <c r="I1609" s="22">
        <f>I1610+I1611+I1612+I1613</f>
        <v>300</v>
      </c>
      <c r="J1609" s="4">
        <f t="shared" ref="J1609:M1609" si="601">J1610+J1611+J1612+J1613</f>
        <v>300</v>
      </c>
      <c r="K1609" s="4">
        <f t="shared" si="601"/>
        <v>300</v>
      </c>
      <c r="L1609" s="28">
        <f t="shared" si="601"/>
        <v>0</v>
      </c>
      <c r="M1609" s="28">
        <f t="shared" si="601"/>
        <v>0</v>
      </c>
      <c r="N1609" s="21">
        <f t="shared" si="598"/>
        <v>0</v>
      </c>
      <c r="O1609" s="21">
        <f t="shared" si="599"/>
        <v>0</v>
      </c>
      <c r="P1609" s="21">
        <f t="shared" si="600"/>
        <v>0</v>
      </c>
    </row>
    <row r="1610" spans="3:16" s="7" customFormat="1">
      <c r="C1610" s="127"/>
      <c r="D1610" s="157"/>
      <c r="E1610" s="129"/>
      <c r="F1610" s="129"/>
      <c r="G1610" s="129"/>
      <c r="H1610" s="85" t="s">
        <v>20</v>
      </c>
      <c r="I1610" s="31">
        <v>300</v>
      </c>
      <c r="J1610" s="32">
        <v>300</v>
      </c>
      <c r="K1610" s="32">
        <v>300</v>
      </c>
      <c r="L1610" s="28"/>
      <c r="M1610" s="28"/>
      <c r="N1610" s="21">
        <f t="shared" si="598"/>
        <v>0</v>
      </c>
      <c r="O1610" s="21">
        <f t="shared" si="599"/>
        <v>0</v>
      </c>
      <c r="P1610" s="21">
        <f t="shared" si="600"/>
        <v>0</v>
      </c>
    </row>
    <row r="1611" spans="3:16" s="7" customFormat="1">
      <c r="C1611" s="127"/>
      <c r="D1611" s="157"/>
      <c r="E1611" s="129"/>
      <c r="F1611" s="129"/>
      <c r="G1611" s="129"/>
      <c r="H1611" s="85" t="s">
        <v>21</v>
      </c>
      <c r="I1611" s="31">
        <v>0</v>
      </c>
      <c r="J1611" s="32">
        <v>0</v>
      </c>
      <c r="K1611" s="32">
        <v>0</v>
      </c>
      <c r="L1611" s="28"/>
      <c r="M1611" s="28"/>
      <c r="N1611" s="21"/>
      <c r="O1611" s="21"/>
      <c r="P1611" s="21"/>
    </row>
    <row r="1612" spans="3:16" s="7" customFormat="1">
      <c r="C1612" s="127"/>
      <c r="D1612" s="157"/>
      <c r="E1612" s="129"/>
      <c r="F1612" s="129"/>
      <c r="G1612" s="129"/>
      <c r="H1612" s="85" t="s">
        <v>31</v>
      </c>
      <c r="I1612" s="31">
        <v>0</v>
      </c>
      <c r="J1612" s="32">
        <v>0</v>
      </c>
      <c r="K1612" s="32">
        <v>0</v>
      </c>
      <c r="L1612" s="28"/>
      <c r="M1612" s="28"/>
      <c r="N1612" s="21"/>
      <c r="O1612" s="21"/>
      <c r="P1612" s="21"/>
    </row>
    <row r="1613" spans="3:16" s="7" customFormat="1">
      <c r="C1613" s="128"/>
      <c r="D1613" s="157"/>
      <c r="E1613" s="129"/>
      <c r="F1613" s="129"/>
      <c r="G1613" s="129"/>
      <c r="H1613" s="85" t="s">
        <v>35</v>
      </c>
      <c r="I1613" s="31">
        <v>0</v>
      </c>
      <c r="J1613" s="32">
        <v>0</v>
      </c>
      <c r="K1613" s="32">
        <v>0</v>
      </c>
      <c r="L1613" s="28"/>
      <c r="M1613" s="28"/>
      <c r="N1613" s="21"/>
      <c r="O1613" s="21"/>
      <c r="P1613" s="21"/>
    </row>
    <row r="1614" spans="3:16" s="7" customFormat="1" hidden="1">
      <c r="C1614" s="126" t="s">
        <v>752</v>
      </c>
      <c r="D1614" s="100" t="s">
        <v>753</v>
      </c>
      <c r="E1614" s="116" t="s">
        <v>468</v>
      </c>
      <c r="F1614" s="116">
        <v>2022</v>
      </c>
      <c r="G1614" s="116">
        <v>2023</v>
      </c>
      <c r="H1614" s="85" t="s">
        <v>19</v>
      </c>
      <c r="I1614" s="22">
        <f>I1615+I1616+I1617+I1618</f>
        <v>0</v>
      </c>
      <c r="J1614" s="4">
        <f t="shared" ref="J1614:M1614" si="602">J1615+J1616+J1617+J1618</f>
        <v>0</v>
      </c>
      <c r="K1614" s="4">
        <f t="shared" si="602"/>
        <v>0</v>
      </c>
      <c r="L1614" s="28">
        <f t="shared" si="602"/>
        <v>0</v>
      </c>
      <c r="M1614" s="28">
        <f t="shared" si="602"/>
        <v>0</v>
      </c>
      <c r="N1614" s="21"/>
      <c r="O1614" s="21"/>
      <c r="P1614" s="21"/>
    </row>
    <row r="1615" spans="3:16" s="7" customFormat="1" hidden="1">
      <c r="C1615" s="127"/>
      <c r="D1615" s="101"/>
      <c r="E1615" s="117"/>
      <c r="F1615" s="117"/>
      <c r="G1615" s="117"/>
      <c r="H1615" s="85" t="s">
        <v>20</v>
      </c>
      <c r="I1615" s="31">
        <v>0</v>
      </c>
      <c r="J1615" s="32">
        <v>0</v>
      </c>
      <c r="K1615" s="32">
        <v>0</v>
      </c>
      <c r="L1615" s="28"/>
      <c r="M1615" s="28"/>
      <c r="N1615" s="21"/>
      <c r="O1615" s="21"/>
      <c r="P1615" s="21"/>
    </row>
    <row r="1616" spans="3:16" s="7" customFormat="1" hidden="1">
      <c r="C1616" s="127"/>
      <c r="D1616" s="101"/>
      <c r="E1616" s="117"/>
      <c r="F1616" s="117"/>
      <c r="G1616" s="117"/>
      <c r="H1616" s="85" t="s">
        <v>21</v>
      </c>
      <c r="I1616" s="31">
        <v>0</v>
      </c>
      <c r="J1616" s="32">
        <v>0</v>
      </c>
      <c r="K1616" s="32">
        <v>0</v>
      </c>
      <c r="L1616" s="28"/>
      <c r="M1616" s="28"/>
      <c r="N1616" s="21"/>
      <c r="O1616" s="21"/>
      <c r="P1616" s="21"/>
    </row>
    <row r="1617" spans="3:16" s="7" customFormat="1" hidden="1">
      <c r="C1617" s="127"/>
      <c r="D1617" s="101"/>
      <c r="E1617" s="117"/>
      <c r="F1617" s="117"/>
      <c r="G1617" s="117"/>
      <c r="H1617" s="85" t="s">
        <v>31</v>
      </c>
      <c r="I1617" s="31">
        <v>0</v>
      </c>
      <c r="J1617" s="32">
        <v>0</v>
      </c>
      <c r="K1617" s="32">
        <v>0</v>
      </c>
      <c r="L1617" s="28"/>
      <c r="M1617" s="28"/>
      <c r="N1617" s="21"/>
      <c r="O1617" s="21"/>
      <c r="P1617" s="21"/>
    </row>
    <row r="1618" spans="3:16" s="7" customFormat="1" hidden="1">
      <c r="C1618" s="128"/>
      <c r="D1618" s="102"/>
      <c r="E1618" s="118"/>
      <c r="F1618" s="118"/>
      <c r="G1618" s="118"/>
      <c r="H1618" s="85" t="s">
        <v>35</v>
      </c>
      <c r="I1618" s="31">
        <v>0</v>
      </c>
      <c r="J1618" s="32">
        <v>0</v>
      </c>
      <c r="K1618" s="32">
        <v>0</v>
      </c>
      <c r="L1618" s="28"/>
      <c r="M1618" s="28"/>
      <c r="N1618" s="21"/>
      <c r="O1618" s="21"/>
      <c r="P1618" s="21"/>
    </row>
    <row r="1619" spans="3:16" s="7" customFormat="1" hidden="1">
      <c r="C1619" s="126" t="s">
        <v>754</v>
      </c>
      <c r="D1619" s="100" t="s">
        <v>755</v>
      </c>
      <c r="E1619" s="116" t="s">
        <v>756</v>
      </c>
      <c r="F1619" s="116"/>
      <c r="G1619" s="116"/>
      <c r="H1619" s="85" t="s">
        <v>19</v>
      </c>
      <c r="I1619" s="22">
        <f>I1620+I1621+I1622+I1623</f>
        <v>0</v>
      </c>
      <c r="J1619" s="4">
        <f t="shared" ref="J1619:M1619" si="603">J1620+J1621+J1622+J1623</f>
        <v>0</v>
      </c>
      <c r="K1619" s="4">
        <f t="shared" si="603"/>
        <v>0</v>
      </c>
      <c r="L1619" s="28">
        <f t="shared" si="603"/>
        <v>0</v>
      </c>
      <c r="M1619" s="28">
        <f t="shared" si="603"/>
        <v>0</v>
      </c>
      <c r="N1619" s="21"/>
      <c r="O1619" s="21"/>
      <c r="P1619" s="21"/>
    </row>
    <row r="1620" spans="3:16" s="7" customFormat="1" hidden="1">
      <c r="C1620" s="127"/>
      <c r="D1620" s="101"/>
      <c r="E1620" s="117"/>
      <c r="F1620" s="117"/>
      <c r="G1620" s="117"/>
      <c r="H1620" s="85" t="s">
        <v>20</v>
      </c>
      <c r="I1620" s="31">
        <v>0</v>
      </c>
      <c r="J1620" s="32">
        <v>0</v>
      </c>
      <c r="K1620" s="32">
        <v>0</v>
      </c>
      <c r="L1620" s="28"/>
      <c r="M1620" s="28"/>
      <c r="N1620" s="21"/>
      <c r="O1620" s="21"/>
      <c r="P1620" s="21"/>
    </row>
    <row r="1621" spans="3:16" s="7" customFormat="1" hidden="1">
      <c r="C1621" s="127"/>
      <c r="D1621" s="101"/>
      <c r="E1621" s="117"/>
      <c r="F1621" s="117"/>
      <c r="G1621" s="117"/>
      <c r="H1621" s="85" t="s">
        <v>21</v>
      </c>
      <c r="I1621" s="31">
        <v>0</v>
      </c>
      <c r="J1621" s="32">
        <v>0</v>
      </c>
      <c r="K1621" s="32">
        <v>0</v>
      </c>
      <c r="L1621" s="28"/>
      <c r="M1621" s="28"/>
      <c r="N1621" s="21"/>
      <c r="O1621" s="21"/>
      <c r="P1621" s="21"/>
    </row>
    <row r="1622" spans="3:16" s="7" customFormat="1" hidden="1">
      <c r="C1622" s="127"/>
      <c r="D1622" s="101"/>
      <c r="E1622" s="117"/>
      <c r="F1622" s="117"/>
      <c r="G1622" s="117"/>
      <c r="H1622" s="85" t="s">
        <v>31</v>
      </c>
      <c r="I1622" s="31">
        <v>0</v>
      </c>
      <c r="J1622" s="32">
        <v>0</v>
      </c>
      <c r="K1622" s="32">
        <v>0</v>
      </c>
      <c r="L1622" s="28"/>
      <c r="M1622" s="28"/>
      <c r="N1622" s="21"/>
      <c r="O1622" s="21"/>
      <c r="P1622" s="21"/>
    </row>
    <row r="1623" spans="3:16" s="7" customFormat="1" hidden="1">
      <c r="C1623" s="128"/>
      <c r="D1623" s="102"/>
      <c r="E1623" s="118"/>
      <c r="F1623" s="118"/>
      <c r="G1623" s="118"/>
      <c r="H1623" s="85" t="s">
        <v>35</v>
      </c>
      <c r="I1623" s="31">
        <v>0</v>
      </c>
      <c r="J1623" s="32">
        <v>0</v>
      </c>
      <c r="K1623" s="32">
        <v>0</v>
      </c>
      <c r="L1623" s="28"/>
      <c r="M1623" s="28"/>
      <c r="N1623" s="21"/>
      <c r="O1623" s="21"/>
      <c r="P1623" s="21"/>
    </row>
    <row r="1624" spans="3:16" s="7" customFormat="1" hidden="1">
      <c r="C1624" s="126" t="s">
        <v>757</v>
      </c>
      <c r="D1624" s="100" t="s">
        <v>758</v>
      </c>
      <c r="E1624" s="116" t="s">
        <v>475</v>
      </c>
      <c r="F1624" s="116"/>
      <c r="G1624" s="116"/>
      <c r="H1624" s="85" t="s">
        <v>19</v>
      </c>
      <c r="I1624" s="22">
        <f>I1625+I1626+I1627+I1628</f>
        <v>0</v>
      </c>
      <c r="J1624" s="4">
        <f t="shared" ref="J1624:M1624" si="604">J1625+J1626+J1627+J1628</f>
        <v>0</v>
      </c>
      <c r="K1624" s="4">
        <f t="shared" si="604"/>
        <v>0</v>
      </c>
      <c r="L1624" s="28">
        <f t="shared" si="604"/>
        <v>0</v>
      </c>
      <c r="M1624" s="28">
        <f t="shared" si="604"/>
        <v>0</v>
      </c>
      <c r="N1624" s="21"/>
      <c r="O1624" s="21"/>
      <c r="P1624" s="21"/>
    </row>
    <row r="1625" spans="3:16" s="7" customFormat="1" hidden="1">
      <c r="C1625" s="127"/>
      <c r="D1625" s="101"/>
      <c r="E1625" s="117"/>
      <c r="F1625" s="117"/>
      <c r="G1625" s="117"/>
      <c r="H1625" s="85" t="s">
        <v>20</v>
      </c>
      <c r="I1625" s="31">
        <v>0</v>
      </c>
      <c r="J1625" s="32">
        <v>0</v>
      </c>
      <c r="K1625" s="32">
        <v>0</v>
      </c>
      <c r="L1625" s="28"/>
      <c r="M1625" s="28"/>
      <c r="N1625" s="21"/>
      <c r="O1625" s="21"/>
      <c r="P1625" s="21"/>
    </row>
    <row r="1626" spans="3:16" s="7" customFormat="1" hidden="1">
      <c r="C1626" s="127"/>
      <c r="D1626" s="101"/>
      <c r="E1626" s="117"/>
      <c r="F1626" s="117"/>
      <c r="G1626" s="117"/>
      <c r="H1626" s="85" t="s">
        <v>21</v>
      </c>
      <c r="I1626" s="31">
        <v>0</v>
      </c>
      <c r="J1626" s="32">
        <v>0</v>
      </c>
      <c r="K1626" s="32">
        <v>0</v>
      </c>
      <c r="L1626" s="28"/>
      <c r="M1626" s="28"/>
      <c r="N1626" s="21"/>
      <c r="O1626" s="21"/>
      <c r="P1626" s="21"/>
    </row>
    <row r="1627" spans="3:16" s="7" customFormat="1" hidden="1">
      <c r="C1627" s="127"/>
      <c r="D1627" s="101"/>
      <c r="E1627" s="117"/>
      <c r="F1627" s="117"/>
      <c r="G1627" s="117"/>
      <c r="H1627" s="85" t="s">
        <v>31</v>
      </c>
      <c r="I1627" s="31">
        <v>0</v>
      </c>
      <c r="J1627" s="32">
        <v>0</v>
      </c>
      <c r="K1627" s="32">
        <v>0</v>
      </c>
      <c r="L1627" s="28"/>
      <c r="M1627" s="28"/>
      <c r="N1627" s="21"/>
      <c r="O1627" s="21"/>
      <c r="P1627" s="21"/>
    </row>
    <row r="1628" spans="3:16" s="7" customFormat="1" hidden="1">
      <c r="C1628" s="128"/>
      <c r="D1628" s="102"/>
      <c r="E1628" s="118"/>
      <c r="F1628" s="118"/>
      <c r="G1628" s="118"/>
      <c r="H1628" s="85" t="s">
        <v>35</v>
      </c>
      <c r="I1628" s="31">
        <v>0</v>
      </c>
      <c r="J1628" s="32">
        <v>0</v>
      </c>
      <c r="K1628" s="32">
        <v>0</v>
      </c>
      <c r="L1628" s="28"/>
      <c r="M1628" s="28"/>
      <c r="N1628" s="21"/>
      <c r="O1628" s="21"/>
      <c r="P1628" s="21"/>
    </row>
    <row r="1629" spans="3:16" s="7" customFormat="1">
      <c r="C1629" s="126" t="s">
        <v>994</v>
      </c>
      <c r="D1629" s="100" t="s">
        <v>758</v>
      </c>
      <c r="E1629" s="116" t="s">
        <v>475</v>
      </c>
      <c r="F1629" s="116"/>
      <c r="G1629" s="116"/>
      <c r="H1629" s="85" t="s">
        <v>19</v>
      </c>
      <c r="I1629" s="22">
        <f>I1630+I1631+I1632+I1633</f>
        <v>0</v>
      </c>
      <c r="J1629" s="4">
        <v>380</v>
      </c>
      <c r="K1629" s="4">
        <v>380</v>
      </c>
      <c r="L1629" s="28">
        <f t="shared" ref="L1629:M1629" si="605">L1630+L1631+L1632+L1633</f>
        <v>0</v>
      </c>
      <c r="M1629" s="28">
        <f t="shared" si="605"/>
        <v>0</v>
      </c>
      <c r="N1629" s="21"/>
      <c r="O1629" s="21"/>
      <c r="P1629" s="21"/>
    </row>
    <row r="1630" spans="3:16" s="7" customFormat="1">
      <c r="C1630" s="127"/>
      <c r="D1630" s="101"/>
      <c r="E1630" s="117"/>
      <c r="F1630" s="117"/>
      <c r="G1630" s="117"/>
      <c r="H1630" s="85" t="s">
        <v>20</v>
      </c>
      <c r="I1630" s="31">
        <v>0</v>
      </c>
      <c r="J1630" s="32">
        <v>0</v>
      </c>
      <c r="K1630" s="32">
        <v>0</v>
      </c>
      <c r="L1630" s="28"/>
      <c r="M1630" s="28"/>
      <c r="N1630" s="21"/>
      <c r="O1630" s="21"/>
      <c r="P1630" s="21"/>
    </row>
    <row r="1631" spans="3:16" s="7" customFormat="1">
      <c r="C1631" s="127"/>
      <c r="D1631" s="101"/>
      <c r="E1631" s="117"/>
      <c r="F1631" s="117"/>
      <c r="G1631" s="117"/>
      <c r="H1631" s="85" t="s">
        <v>21</v>
      </c>
      <c r="I1631" s="31">
        <v>0</v>
      </c>
      <c r="J1631" s="32">
        <v>0</v>
      </c>
      <c r="K1631" s="32">
        <v>0</v>
      </c>
      <c r="L1631" s="28"/>
      <c r="M1631" s="28"/>
      <c r="N1631" s="21"/>
      <c r="O1631" s="21"/>
      <c r="P1631" s="21"/>
    </row>
    <row r="1632" spans="3:16" s="7" customFormat="1">
      <c r="C1632" s="127"/>
      <c r="D1632" s="101"/>
      <c r="E1632" s="117"/>
      <c r="F1632" s="117"/>
      <c r="G1632" s="117"/>
      <c r="H1632" s="85" t="s">
        <v>31</v>
      </c>
      <c r="I1632" s="31">
        <v>0</v>
      </c>
      <c r="J1632" s="32">
        <v>0</v>
      </c>
      <c r="K1632" s="32">
        <v>0</v>
      </c>
      <c r="L1632" s="28"/>
      <c r="M1632" s="28"/>
      <c r="N1632" s="21"/>
      <c r="O1632" s="21"/>
      <c r="P1632" s="21"/>
    </row>
    <row r="1633" spans="3:16" s="7" customFormat="1">
      <c r="C1633" s="128"/>
      <c r="D1633" s="102"/>
      <c r="E1633" s="118"/>
      <c r="F1633" s="118"/>
      <c r="G1633" s="118"/>
      <c r="H1633" s="85" t="s">
        <v>35</v>
      </c>
      <c r="I1633" s="31">
        <v>0</v>
      </c>
      <c r="J1633" s="32">
        <v>0</v>
      </c>
      <c r="K1633" s="32">
        <v>0</v>
      </c>
      <c r="L1633" s="28"/>
      <c r="M1633" s="28"/>
      <c r="N1633" s="21"/>
      <c r="O1633" s="21"/>
      <c r="P1633" s="21"/>
    </row>
    <row r="1634" spans="3:16" s="7" customFormat="1">
      <c r="C1634" s="126" t="s">
        <v>759</v>
      </c>
      <c r="D1634" s="100" t="s">
        <v>760</v>
      </c>
      <c r="E1634" s="129" t="s">
        <v>761</v>
      </c>
      <c r="F1634" s="116">
        <v>2021</v>
      </c>
      <c r="G1634" s="116">
        <v>2023</v>
      </c>
      <c r="H1634" s="85" t="s">
        <v>19</v>
      </c>
      <c r="I1634" s="22">
        <f>I1635+I1637+I1639+I1640</f>
        <v>40836.1</v>
      </c>
      <c r="J1634" s="4">
        <f t="shared" ref="J1634:M1634" si="606">J1635+J1637+J1639+J1640</f>
        <v>40836.1</v>
      </c>
      <c r="K1634" s="4">
        <f t="shared" si="606"/>
        <v>40836.1</v>
      </c>
      <c r="L1634" s="22">
        <f t="shared" si="606"/>
        <v>21299</v>
      </c>
      <c r="M1634" s="22">
        <f t="shared" si="606"/>
        <v>21299</v>
      </c>
      <c r="N1634" s="21">
        <f t="shared" si="598"/>
        <v>52.157282404539117</v>
      </c>
      <c r="O1634" s="21">
        <f t="shared" si="599"/>
        <v>52.157282404539117</v>
      </c>
      <c r="P1634" s="21">
        <f t="shared" si="600"/>
        <v>52.157282404539117</v>
      </c>
    </row>
    <row r="1635" spans="3:16" s="7" customFormat="1">
      <c r="C1635" s="127"/>
      <c r="D1635" s="101"/>
      <c r="E1635" s="129"/>
      <c r="F1635" s="117"/>
      <c r="G1635" s="117"/>
      <c r="H1635" s="85" t="s">
        <v>20</v>
      </c>
      <c r="I1635" s="31">
        <f>I1642</f>
        <v>4492</v>
      </c>
      <c r="J1635" s="32">
        <f>J1642</f>
        <v>4492</v>
      </c>
      <c r="K1635" s="32">
        <f>K1642</f>
        <v>4492</v>
      </c>
      <c r="L1635" s="22">
        <f>L1642</f>
        <v>2342.9</v>
      </c>
      <c r="M1635" s="22">
        <f>M1642</f>
        <v>2342.9</v>
      </c>
      <c r="N1635" s="21">
        <f t="shared" si="598"/>
        <v>52.157168299198574</v>
      </c>
      <c r="O1635" s="21">
        <f t="shared" si="599"/>
        <v>52.157168299198574</v>
      </c>
      <c r="P1635" s="21">
        <f t="shared" si="600"/>
        <v>52.157168299198574</v>
      </c>
    </row>
    <row r="1636" spans="3:16" s="7" customFormat="1" ht="30">
      <c r="C1636" s="127"/>
      <c r="D1636" s="101"/>
      <c r="E1636" s="129"/>
      <c r="F1636" s="117"/>
      <c r="G1636" s="117"/>
      <c r="H1636" s="86" t="s">
        <v>999</v>
      </c>
      <c r="I1636" s="31">
        <f>I1643</f>
        <v>4492</v>
      </c>
      <c r="J1636" s="31">
        <f t="shared" ref="J1636:M1636" si="607">J1643</f>
        <v>4492</v>
      </c>
      <c r="K1636" s="31">
        <f t="shared" si="607"/>
        <v>4492</v>
      </c>
      <c r="L1636" s="31">
        <f t="shared" si="607"/>
        <v>2342.9</v>
      </c>
      <c r="M1636" s="31">
        <f t="shared" si="607"/>
        <v>2342.9</v>
      </c>
      <c r="N1636" s="21">
        <f t="shared" ref="N1636:N1638" si="608">M1636/I1636*100</f>
        <v>52.157168299198574</v>
      </c>
      <c r="O1636" s="21">
        <f t="shared" ref="O1636:O1638" si="609">M1636/J1636*100</f>
        <v>52.157168299198574</v>
      </c>
      <c r="P1636" s="21">
        <f t="shared" ref="P1636:P1638" si="610">L1636/K1636*100</f>
        <v>52.157168299198574</v>
      </c>
    </row>
    <row r="1637" spans="3:16" s="7" customFormat="1">
      <c r="C1637" s="127"/>
      <c r="D1637" s="101"/>
      <c r="E1637" s="129"/>
      <c r="F1637" s="117"/>
      <c r="G1637" s="117"/>
      <c r="H1637" s="214" t="s">
        <v>21</v>
      </c>
      <c r="I1637" s="31">
        <f t="shared" ref="I1637:M1637" si="611">I1644</f>
        <v>36344.1</v>
      </c>
      <c r="J1637" s="32">
        <f t="shared" si="611"/>
        <v>36344.1</v>
      </c>
      <c r="K1637" s="32">
        <f t="shared" si="611"/>
        <v>36344.1</v>
      </c>
      <c r="L1637" s="22">
        <f t="shared" si="611"/>
        <v>18956.099999999999</v>
      </c>
      <c r="M1637" s="22">
        <f t="shared" si="611"/>
        <v>18956.099999999999</v>
      </c>
      <c r="N1637" s="21">
        <f t="shared" si="608"/>
        <v>52.157296507548679</v>
      </c>
      <c r="O1637" s="21">
        <f t="shared" si="609"/>
        <v>52.157296507548679</v>
      </c>
      <c r="P1637" s="21">
        <f t="shared" si="610"/>
        <v>52.157296507548679</v>
      </c>
    </row>
    <row r="1638" spans="3:16" s="7" customFormat="1" ht="30">
      <c r="C1638" s="127"/>
      <c r="D1638" s="101"/>
      <c r="E1638" s="129"/>
      <c r="F1638" s="117"/>
      <c r="G1638" s="117"/>
      <c r="H1638" s="87" t="s">
        <v>1000</v>
      </c>
      <c r="I1638" s="31">
        <f>I1645</f>
        <v>36344.1</v>
      </c>
      <c r="J1638" s="31">
        <f t="shared" ref="J1638:M1638" si="612">J1645</f>
        <v>36344.1</v>
      </c>
      <c r="K1638" s="31">
        <f t="shared" si="612"/>
        <v>36344.1</v>
      </c>
      <c r="L1638" s="31">
        <f t="shared" si="612"/>
        <v>18956.099999999999</v>
      </c>
      <c r="M1638" s="31">
        <f t="shared" si="612"/>
        <v>18956.099999999999</v>
      </c>
      <c r="N1638" s="21">
        <f t="shared" si="608"/>
        <v>52.157296507548679</v>
      </c>
      <c r="O1638" s="21">
        <f t="shared" si="609"/>
        <v>52.157296507548679</v>
      </c>
      <c r="P1638" s="21">
        <f t="shared" si="610"/>
        <v>52.157296507548679</v>
      </c>
    </row>
    <row r="1639" spans="3:16" s="7" customFormat="1">
      <c r="C1639" s="127"/>
      <c r="D1639" s="101"/>
      <c r="E1639" s="129"/>
      <c r="F1639" s="117"/>
      <c r="G1639" s="117"/>
      <c r="H1639" s="85" t="s">
        <v>31</v>
      </c>
      <c r="I1639" s="31">
        <v>0</v>
      </c>
      <c r="J1639" s="32">
        <v>0</v>
      </c>
      <c r="K1639" s="32">
        <v>0</v>
      </c>
      <c r="L1639" s="22">
        <v>0</v>
      </c>
      <c r="M1639" s="22">
        <v>0</v>
      </c>
      <c r="N1639" s="21"/>
      <c r="O1639" s="21"/>
      <c r="P1639" s="21"/>
    </row>
    <row r="1640" spans="3:16" s="7" customFormat="1">
      <c r="C1640" s="128"/>
      <c r="D1640" s="102"/>
      <c r="E1640" s="129"/>
      <c r="F1640" s="118"/>
      <c r="G1640" s="118"/>
      <c r="H1640" s="85" t="s">
        <v>35</v>
      </c>
      <c r="I1640" s="31">
        <v>0</v>
      </c>
      <c r="J1640" s="32">
        <v>0</v>
      </c>
      <c r="K1640" s="32">
        <v>0</v>
      </c>
      <c r="L1640" s="22">
        <v>0</v>
      </c>
      <c r="M1640" s="22">
        <v>0</v>
      </c>
      <c r="N1640" s="21"/>
      <c r="O1640" s="21"/>
      <c r="P1640" s="21"/>
    </row>
    <row r="1641" spans="3:16" s="7" customFormat="1">
      <c r="C1641" s="126" t="s">
        <v>762</v>
      </c>
      <c r="D1641" s="100" t="s">
        <v>763</v>
      </c>
      <c r="E1641" s="116" t="s">
        <v>764</v>
      </c>
      <c r="F1641" s="116">
        <v>2021</v>
      </c>
      <c r="G1641" s="116">
        <v>2023</v>
      </c>
      <c r="H1641" s="85" t="s">
        <v>19</v>
      </c>
      <c r="I1641" s="22">
        <f>I1642+I1644+I1646+I1647</f>
        <v>40836.1</v>
      </c>
      <c r="J1641" s="4">
        <f t="shared" ref="J1641:M1641" si="613">J1642+J1644+J1646+J1647</f>
        <v>40836.1</v>
      </c>
      <c r="K1641" s="4">
        <f t="shared" si="613"/>
        <v>40836.1</v>
      </c>
      <c r="L1641" s="22">
        <f t="shared" si="613"/>
        <v>21299</v>
      </c>
      <c r="M1641" s="22">
        <f t="shared" si="613"/>
        <v>21299</v>
      </c>
      <c r="N1641" s="21">
        <f t="shared" si="598"/>
        <v>52.157282404539117</v>
      </c>
      <c r="O1641" s="21">
        <f t="shared" si="599"/>
        <v>52.157282404539117</v>
      </c>
      <c r="P1641" s="21">
        <f t="shared" si="600"/>
        <v>52.157282404539117</v>
      </c>
    </row>
    <row r="1642" spans="3:16" s="7" customFormat="1">
      <c r="C1642" s="127"/>
      <c r="D1642" s="101"/>
      <c r="E1642" s="110"/>
      <c r="F1642" s="117"/>
      <c r="G1642" s="117"/>
      <c r="H1642" s="85" t="s">
        <v>20</v>
      </c>
      <c r="I1642" s="42">
        <v>4492</v>
      </c>
      <c r="J1642" s="43">
        <v>4492</v>
      </c>
      <c r="K1642" s="43">
        <v>4492</v>
      </c>
      <c r="L1642" s="22">
        <v>2342.9</v>
      </c>
      <c r="M1642" s="22">
        <f>L1642</f>
        <v>2342.9</v>
      </c>
      <c r="N1642" s="21">
        <f t="shared" si="598"/>
        <v>52.157168299198574</v>
      </c>
      <c r="O1642" s="21">
        <f t="shared" si="599"/>
        <v>52.157168299198574</v>
      </c>
      <c r="P1642" s="21">
        <f t="shared" si="600"/>
        <v>52.157168299198574</v>
      </c>
    </row>
    <row r="1643" spans="3:16" s="7" customFormat="1" ht="30">
      <c r="C1643" s="127"/>
      <c r="D1643" s="101"/>
      <c r="E1643" s="110"/>
      <c r="F1643" s="117"/>
      <c r="G1643" s="117"/>
      <c r="H1643" s="86" t="s">
        <v>999</v>
      </c>
      <c r="I1643" s="42">
        <f>I1642</f>
        <v>4492</v>
      </c>
      <c r="J1643" s="42">
        <f t="shared" ref="J1643:M1643" si="614">J1642</f>
        <v>4492</v>
      </c>
      <c r="K1643" s="42">
        <f t="shared" si="614"/>
        <v>4492</v>
      </c>
      <c r="L1643" s="42">
        <f t="shared" si="614"/>
        <v>2342.9</v>
      </c>
      <c r="M1643" s="42">
        <f t="shared" si="614"/>
        <v>2342.9</v>
      </c>
      <c r="N1643" s="21"/>
      <c r="O1643" s="21"/>
      <c r="P1643" s="21"/>
    </row>
    <row r="1644" spans="3:16" s="7" customFormat="1">
      <c r="C1644" s="127"/>
      <c r="D1644" s="101"/>
      <c r="E1644" s="110"/>
      <c r="F1644" s="117"/>
      <c r="G1644" s="117"/>
      <c r="H1644" s="214" t="s">
        <v>21</v>
      </c>
      <c r="I1644" s="42">
        <v>36344.1</v>
      </c>
      <c r="J1644" s="43">
        <v>36344.1</v>
      </c>
      <c r="K1644" s="43">
        <v>36344.1</v>
      </c>
      <c r="L1644" s="22">
        <f>21299-2342.9</f>
        <v>18956.099999999999</v>
      </c>
      <c r="M1644" s="22">
        <f>L1644</f>
        <v>18956.099999999999</v>
      </c>
      <c r="N1644" s="21">
        <f t="shared" si="598"/>
        <v>52.157296507548679</v>
      </c>
      <c r="O1644" s="21">
        <f t="shared" si="599"/>
        <v>52.157296507548679</v>
      </c>
      <c r="P1644" s="21">
        <f t="shared" si="600"/>
        <v>52.157296507548679</v>
      </c>
    </row>
    <row r="1645" spans="3:16" s="7" customFormat="1" ht="30">
      <c r="C1645" s="127"/>
      <c r="D1645" s="101"/>
      <c r="E1645" s="110"/>
      <c r="F1645" s="117"/>
      <c r="G1645" s="117"/>
      <c r="H1645" s="87" t="s">
        <v>1000</v>
      </c>
      <c r="I1645" s="42">
        <f>I1644</f>
        <v>36344.1</v>
      </c>
      <c r="J1645" s="42">
        <f t="shared" ref="J1645:M1645" si="615">J1644</f>
        <v>36344.1</v>
      </c>
      <c r="K1645" s="42">
        <f t="shared" si="615"/>
        <v>36344.1</v>
      </c>
      <c r="L1645" s="42">
        <f t="shared" si="615"/>
        <v>18956.099999999999</v>
      </c>
      <c r="M1645" s="42">
        <f t="shared" si="615"/>
        <v>18956.099999999999</v>
      </c>
      <c r="N1645" s="21"/>
      <c r="O1645" s="21"/>
      <c r="P1645" s="21"/>
    </row>
    <row r="1646" spans="3:16" s="7" customFormat="1">
      <c r="C1646" s="127"/>
      <c r="D1646" s="101"/>
      <c r="E1646" s="110"/>
      <c r="F1646" s="117"/>
      <c r="G1646" s="117"/>
      <c r="H1646" s="85" t="s">
        <v>31</v>
      </c>
      <c r="I1646" s="31"/>
      <c r="J1646" s="32"/>
      <c r="K1646" s="32"/>
      <c r="L1646" s="28"/>
      <c r="M1646" s="28"/>
      <c r="N1646" s="21"/>
      <c r="O1646" s="21"/>
      <c r="P1646" s="21"/>
    </row>
    <row r="1647" spans="3:16" s="7" customFormat="1">
      <c r="C1647" s="128"/>
      <c r="D1647" s="102"/>
      <c r="E1647" s="111"/>
      <c r="F1647" s="118"/>
      <c r="G1647" s="118"/>
      <c r="H1647" s="85" t="s">
        <v>35</v>
      </c>
      <c r="I1647" s="31">
        <v>0</v>
      </c>
      <c r="J1647" s="32">
        <v>0</v>
      </c>
      <c r="K1647" s="32">
        <v>0</v>
      </c>
      <c r="L1647" s="28"/>
      <c r="M1647" s="28"/>
      <c r="N1647" s="21"/>
      <c r="O1647" s="21"/>
      <c r="P1647" s="21"/>
    </row>
    <row r="1648" spans="3:16" s="7" customFormat="1" hidden="1">
      <c r="C1648" s="126" t="s">
        <v>765</v>
      </c>
      <c r="D1648" s="100" t="s">
        <v>766</v>
      </c>
      <c r="E1648" s="116" t="s">
        <v>767</v>
      </c>
      <c r="F1648" s="116"/>
      <c r="G1648" s="116"/>
      <c r="H1648" s="85" t="s">
        <v>19</v>
      </c>
      <c r="I1648" s="22">
        <f>I1649+I1650+I1651+I1652</f>
        <v>0</v>
      </c>
      <c r="J1648" s="4">
        <f t="shared" ref="J1648:K1648" si="616">J1649+J1650+J1651+J1652</f>
        <v>0</v>
      </c>
      <c r="K1648" s="4">
        <f t="shared" si="616"/>
        <v>0</v>
      </c>
      <c r="L1648" s="28">
        <f t="shared" ref="L1648:M1648" si="617">L1649+L1650+L1651</f>
        <v>0</v>
      </c>
      <c r="M1648" s="28">
        <f t="shared" si="617"/>
        <v>0</v>
      </c>
      <c r="N1648" s="21"/>
      <c r="O1648" s="21"/>
      <c r="P1648" s="21"/>
    </row>
    <row r="1649" spans="3:16" s="7" customFormat="1" hidden="1">
      <c r="C1649" s="127"/>
      <c r="D1649" s="101"/>
      <c r="E1649" s="117"/>
      <c r="F1649" s="117"/>
      <c r="G1649" s="117"/>
      <c r="H1649" s="85" t="s">
        <v>20</v>
      </c>
      <c r="I1649" s="31">
        <f t="shared" ref="I1649:K1652" si="618">I1654</f>
        <v>0</v>
      </c>
      <c r="J1649" s="32">
        <f t="shared" si="618"/>
        <v>0</v>
      </c>
      <c r="K1649" s="32">
        <f t="shared" si="618"/>
        <v>0</v>
      </c>
      <c r="L1649" s="28"/>
      <c r="M1649" s="28"/>
      <c r="N1649" s="21"/>
      <c r="O1649" s="21"/>
      <c r="P1649" s="21"/>
    </row>
    <row r="1650" spans="3:16" s="7" customFormat="1" hidden="1">
      <c r="C1650" s="127"/>
      <c r="D1650" s="101"/>
      <c r="E1650" s="117"/>
      <c r="F1650" s="117"/>
      <c r="G1650" s="117"/>
      <c r="H1650" s="85" t="s">
        <v>21</v>
      </c>
      <c r="I1650" s="31">
        <f t="shared" si="618"/>
        <v>0</v>
      </c>
      <c r="J1650" s="32">
        <f t="shared" si="618"/>
        <v>0</v>
      </c>
      <c r="K1650" s="32">
        <f t="shared" si="618"/>
        <v>0</v>
      </c>
      <c r="L1650" s="28"/>
      <c r="M1650" s="28"/>
      <c r="N1650" s="21"/>
      <c r="O1650" s="21"/>
      <c r="P1650" s="21"/>
    </row>
    <row r="1651" spans="3:16" s="7" customFormat="1" hidden="1">
      <c r="C1651" s="127"/>
      <c r="D1651" s="101"/>
      <c r="E1651" s="117"/>
      <c r="F1651" s="117"/>
      <c r="G1651" s="117"/>
      <c r="H1651" s="85" t="s">
        <v>31</v>
      </c>
      <c r="I1651" s="31">
        <f t="shared" si="618"/>
        <v>0</v>
      </c>
      <c r="J1651" s="32">
        <f t="shared" si="618"/>
        <v>0</v>
      </c>
      <c r="K1651" s="32">
        <f t="shared" si="618"/>
        <v>0</v>
      </c>
      <c r="L1651" s="28"/>
      <c r="M1651" s="28"/>
      <c r="N1651" s="21"/>
      <c r="O1651" s="21"/>
      <c r="P1651" s="21"/>
    </row>
    <row r="1652" spans="3:16" s="7" customFormat="1" hidden="1">
      <c r="C1652" s="127"/>
      <c r="D1652" s="101"/>
      <c r="E1652" s="117"/>
      <c r="F1652" s="117"/>
      <c r="G1652" s="117"/>
      <c r="H1652" s="85" t="s">
        <v>35</v>
      </c>
      <c r="I1652" s="31">
        <f t="shared" si="618"/>
        <v>0</v>
      </c>
      <c r="J1652" s="32">
        <f t="shared" si="618"/>
        <v>0</v>
      </c>
      <c r="K1652" s="32">
        <f t="shared" si="618"/>
        <v>0</v>
      </c>
      <c r="L1652" s="28"/>
      <c r="M1652" s="28"/>
      <c r="N1652" s="21"/>
      <c r="O1652" s="21"/>
      <c r="P1652" s="21"/>
    </row>
    <row r="1653" spans="3:16" s="7" customFormat="1" hidden="1">
      <c r="C1653" s="126" t="s">
        <v>768</v>
      </c>
      <c r="D1653" s="100" t="s">
        <v>769</v>
      </c>
      <c r="E1653" s="116" t="s">
        <v>767</v>
      </c>
      <c r="F1653" s="116"/>
      <c r="G1653" s="116"/>
      <c r="H1653" s="85" t="s">
        <v>19</v>
      </c>
      <c r="I1653" s="22">
        <f>I1654+I1655+I1656+I1657</f>
        <v>0</v>
      </c>
      <c r="J1653" s="4">
        <f t="shared" ref="J1653:K1653" si="619">J1654+J1655+J1656+J1657</f>
        <v>0</v>
      </c>
      <c r="K1653" s="4">
        <f t="shared" si="619"/>
        <v>0</v>
      </c>
      <c r="L1653" s="28">
        <f t="shared" ref="L1653:M1653" si="620">L1654+L1655+L1656</f>
        <v>0</v>
      </c>
      <c r="M1653" s="28">
        <f t="shared" si="620"/>
        <v>0</v>
      </c>
      <c r="N1653" s="21"/>
      <c r="O1653" s="21"/>
      <c r="P1653" s="21"/>
    </row>
    <row r="1654" spans="3:16" s="7" customFormat="1" hidden="1">
      <c r="C1654" s="127"/>
      <c r="D1654" s="101"/>
      <c r="E1654" s="117"/>
      <c r="F1654" s="117"/>
      <c r="G1654" s="117"/>
      <c r="H1654" s="85" t="s">
        <v>20</v>
      </c>
      <c r="I1654" s="31"/>
      <c r="J1654" s="32"/>
      <c r="K1654" s="32"/>
      <c r="L1654" s="28"/>
      <c r="M1654" s="28"/>
      <c r="N1654" s="21"/>
      <c r="O1654" s="21"/>
      <c r="P1654" s="21"/>
    </row>
    <row r="1655" spans="3:16" s="7" customFormat="1" hidden="1">
      <c r="C1655" s="127"/>
      <c r="D1655" s="101"/>
      <c r="E1655" s="117"/>
      <c r="F1655" s="117"/>
      <c r="G1655" s="117"/>
      <c r="H1655" s="85" t="s">
        <v>21</v>
      </c>
      <c r="I1655" s="31">
        <v>0</v>
      </c>
      <c r="J1655" s="32">
        <v>0</v>
      </c>
      <c r="K1655" s="32">
        <v>0</v>
      </c>
      <c r="L1655" s="28"/>
      <c r="M1655" s="28"/>
      <c r="N1655" s="21"/>
      <c r="O1655" s="21"/>
      <c r="P1655" s="21"/>
    </row>
    <row r="1656" spans="3:16" s="7" customFormat="1" hidden="1">
      <c r="C1656" s="127"/>
      <c r="D1656" s="101"/>
      <c r="E1656" s="117"/>
      <c r="F1656" s="117"/>
      <c r="G1656" s="117"/>
      <c r="H1656" s="85" t="s">
        <v>31</v>
      </c>
      <c r="I1656" s="31">
        <v>0</v>
      </c>
      <c r="J1656" s="32">
        <v>0</v>
      </c>
      <c r="K1656" s="32">
        <v>0</v>
      </c>
      <c r="L1656" s="28"/>
      <c r="M1656" s="28"/>
      <c r="N1656" s="21"/>
      <c r="O1656" s="21"/>
      <c r="P1656" s="21"/>
    </row>
    <row r="1657" spans="3:16" s="7" customFormat="1" hidden="1">
      <c r="C1657" s="127"/>
      <c r="D1657" s="101"/>
      <c r="E1657" s="117"/>
      <c r="F1657" s="117"/>
      <c r="G1657" s="117"/>
      <c r="H1657" s="85" t="s">
        <v>35</v>
      </c>
      <c r="I1657" s="31"/>
      <c r="J1657" s="32"/>
      <c r="K1657" s="32"/>
      <c r="L1657" s="28"/>
      <c r="M1657" s="28"/>
      <c r="N1657" s="21"/>
      <c r="O1657" s="21"/>
      <c r="P1657" s="21"/>
    </row>
    <row r="1658" spans="3:16" s="7" customFormat="1" hidden="1">
      <c r="C1658" s="126" t="s">
        <v>770</v>
      </c>
      <c r="D1658" s="100" t="s">
        <v>771</v>
      </c>
      <c r="E1658" s="116" t="s">
        <v>772</v>
      </c>
      <c r="F1658" s="116"/>
      <c r="G1658" s="116"/>
      <c r="H1658" s="85" t="s">
        <v>19</v>
      </c>
      <c r="I1658" s="22">
        <f>I1659+I1660+I1661+I1662</f>
        <v>0</v>
      </c>
      <c r="J1658" s="4">
        <f t="shared" ref="J1658:M1658" si="621">J1659+J1660+J1661+J1662</f>
        <v>0</v>
      </c>
      <c r="K1658" s="4">
        <f t="shared" si="621"/>
        <v>0</v>
      </c>
      <c r="L1658" s="28">
        <f t="shared" si="621"/>
        <v>0</v>
      </c>
      <c r="M1658" s="28">
        <f t="shared" si="621"/>
        <v>0</v>
      </c>
      <c r="N1658" s="21"/>
      <c r="O1658" s="21"/>
      <c r="P1658" s="21"/>
    </row>
    <row r="1659" spans="3:16" s="7" customFormat="1" hidden="1">
      <c r="C1659" s="127"/>
      <c r="D1659" s="101"/>
      <c r="E1659" s="110"/>
      <c r="F1659" s="117"/>
      <c r="G1659" s="117"/>
      <c r="H1659" s="85" t="s">
        <v>20</v>
      </c>
      <c r="I1659" s="31">
        <f t="shared" ref="I1659:K1660" si="622">I1664</f>
        <v>0</v>
      </c>
      <c r="J1659" s="32">
        <f t="shared" si="622"/>
        <v>0</v>
      </c>
      <c r="K1659" s="32">
        <f t="shared" si="622"/>
        <v>0</v>
      </c>
      <c r="L1659" s="28"/>
      <c r="M1659" s="28"/>
      <c r="N1659" s="21"/>
      <c r="O1659" s="21"/>
      <c r="P1659" s="21"/>
    </row>
    <row r="1660" spans="3:16" s="7" customFormat="1" hidden="1">
      <c r="C1660" s="127"/>
      <c r="D1660" s="101"/>
      <c r="E1660" s="110"/>
      <c r="F1660" s="117"/>
      <c r="G1660" s="117"/>
      <c r="H1660" s="85" t="s">
        <v>21</v>
      </c>
      <c r="I1660" s="31">
        <f t="shared" si="622"/>
        <v>0</v>
      </c>
      <c r="J1660" s="32">
        <f t="shared" si="622"/>
        <v>0</v>
      </c>
      <c r="K1660" s="32">
        <f t="shared" si="622"/>
        <v>0</v>
      </c>
      <c r="L1660" s="28"/>
      <c r="M1660" s="28"/>
      <c r="N1660" s="21"/>
      <c r="O1660" s="21"/>
      <c r="P1660" s="21"/>
    </row>
    <row r="1661" spans="3:16" s="7" customFormat="1" hidden="1">
      <c r="C1661" s="127"/>
      <c r="D1661" s="101"/>
      <c r="E1661" s="110"/>
      <c r="F1661" s="117"/>
      <c r="G1661" s="117"/>
      <c r="H1661" s="85" t="s">
        <v>31</v>
      </c>
      <c r="I1661" s="31">
        <v>0</v>
      </c>
      <c r="J1661" s="32">
        <v>0</v>
      </c>
      <c r="K1661" s="32">
        <v>0</v>
      </c>
      <c r="L1661" s="28"/>
      <c r="M1661" s="28"/>
      <c r="N1661" s="21"/>
      <c r="O1661" s="21"/>
      <c r="P1661" s="21"/>
    </row>
    <row r="1662" spans="3:16" s="7" customFormat="1" hidden="1">
      <c r="C1662" s="128"/>
      <c r="D1662" s="102"/>
      <c r="E1662" s="111"/>
      <c r="F1662" s="118"/>
      <c r="G1662" s="118"/>
      <c r="H1662" s="85" t="s">
        <v>35</v>
      </c>
      <c r="I1662" s="31">
        <v>0</v>
      </c>
      <c r="J1662" s="32">
        <v>0</v>
      </c>
      <c r="K1662" s="32">
        <v>0</v>
      </c>
      <c r="L1662" s="28"/>
      <c r="M1662" s="28"/>
      <c r="N1662" s="21"/>
      <c r="O1662" s="21"/>
      <c r="P1662" s="21"/>
    </row>
    <row r="1663" spans="3:16" s="7" customFormat="1" hidden="1">
      <c r="C1663" s="126" t="s">
        <v>773</v>
      </c>
      <c r="D1663" s="100" t="s">
        <v>774</v>
      </c>
      <c r="E1663" s="116" t="s">
        <v>772</v>
      </c>
      <c r="F1663" s="116"/>
      <c r="G1663" s="116"/>
      <c r="H1663" s="85" t="s">
        <v>19</v>
      </c>
      <c r="I1663" s="22">
        <f>I1664+I1665+I1666+I1667</f>
        <v>0</v>
      </c>
      <c r="J1663" s="4">
        <f t="shared" ref="J1663:M1663" si="623">J1664+J1665+J1666+J1667</f>
        <v>0</v>
      </c>
      <c r="K1663" s="4">
        <f t="shared" si="623"/>
        <v>0</v>
      </c>
      <c r="L1663" s="28">
        <f t="shared" si="623"/>
        <v>0</v>
      </c>
      <c r="M1663" s="28">
        <f t="shared" si="623"/>
        <v>0</v>
      </c>
      <c r="N1663" s="21"/>
      <c r="O1663" s="21"/>
      <c r="P1663" s="21"/>
    </row>
    <row r="1664" spans="3:16" s="7" customFormat="1" hidden="1">
      <c r="C1664" s="127"/>
      <c r="D1664" s="101"/>
      <c r="E1664" s="110"/>
      <c r="F1664" s="117"/>
      <c r="G1664" s="117"/>
      <c r="H1664" s="85" t="s">
        <v>20</v>
      </c>
      <c r="I1664" s="44"/>
      <c r="J1664" s="45"/>
      <c r="K1664" s="45"/>
      <c r="L1664" s="28"/>
      <c r="M1664" s="28"/>
      <c r="N1664" s="21"/>
      <c r="O1664" s="21"/>
      <c r="P1664" s="21"/>
    </row>
    <row r="1665" spans="3:16" s="7" customFormat="1" hidden="1">
      <c r="C1665" s="127"/>
      <c r="D1665" s="101"/>
      <c r="E1665" s="110"/>
      <c r="F1665" s="117"/>
      <c r="G1665" s="117"/>
      <c r="H1665" s="85" t="s">
        <v>21</v>
      </c>
      <c r="I1665" s="44"/>
      <c r="J1665" s="45"/>
      <c r="K1665" s="45"/>
      <c r="L1665" s="28"/>
      <c r="M1665" s="28"/>
      <c r="N1665" s="21"/>
      <c r="O1665" s="21"/>
      <c r="P1665" s="21"/>
    </row>
    <row r="1666" spans="3:16" s="7" customFormat="1" hidden="1">
      <c r="C1666" s="127"/>
      <c r="D1666" s="101"/>
      <c r="E1666" s="110"/>
      <c r="F1666" s="117"/>
      <c r="G1666" s="117"/>
      <c r="H1666" s="85" t="s">
        <v>31</v>
      </c>
      <c r="I1666" s="31">
        <v>0</v>
      </c>
      <c r="J1666" s="32">
        <v>0</v>
      </c>
      <c r="K1666" s="32">
        <v>0</v>
      </c>
      <c r="L1666" s="28"/>
      <c r="M1666" s="28"/>
      <c r="N1666" s="21"/>
      <c r="O1666" s="21"/>
      <c r="P1666" s="21"/>
    </row>
    <row r="1667" spans="3:16" s="7" customFormat="1" hidden="1">
      <c r="C1667" s="128"/>
      <c r="D1667" s="102"/>
      <c r="E1667" s="111"/>
      <c r="F1667" s="118"/>
      <c r="G1667" s="118"/>
      <c r="H1667" s="85" t="s">
        <v>35</v>
      </c>
      <c r="I1667" s="31">
        <v>0</v>
      </c>
      <c r="J1667" s="32">
        <v>0</v>
      </c>
      <c r="K1667" s="32">
        <v>0</v>
      </c>
      <c r="L1667" s="28"/>
      <c r="M1667" s="28"/>
      <c r="N1667" s="21"/>
      <c r="O1667" s="21"/>
      <c r="P1667" s="21"/>
    </row>
    <row r="1668" spans="3:16" s="7" customFormat="1" hidden="1">
      <c r="C1668" s="126" t="s">
        <v>775</v>
      </c>
      <c r="D1668" s="100" t="s">
        <v>776</v>
      </c>
      <c r="E1668" s="129" t="s">
        <v>290</v>
      </c>
      <c r="F1668" s="116"/>
      <c r="G1668" s="116"/>
      <c r="H1668" s="85" t="s">
        <v>19</v>
      </c>
      <c r="I1668" s="22">
        <f>I1669+I1670+I1671+I1672</f>
        <v>0</v>
      </c>
      <c r="J1668" s="4">
        <f t="shared" ref="J1668:M1668" si="624">J1669+J1670+J1671+J1672</f>
        <v>0</v>
      </c>
      <c r="K1668" s="4">
        <f t="shared" si="624"/>
        <v>0</v>
      </c>
      <c r="L1668" s="28">
        <f t="shared" si="624"/>
        <v>0</v>
      </c>
      <c r="M1668" s="28">
        <f t="shared" si="624"/>
        <v>0</v>
      </c>
      <c r="N1668" s="21"/>
      <c r="O1668" s="21"/>
      <c r="P1668" s="21"/>
    </row>
    <row r="1669" spans="3:16" s="7" customFormat="1" hidden="1">
      <c r="C1669" s="127"/>
      <c r="D1669" s="101"/>
      <c r="E1669" s="129"/>
      <c r="F1669" s="117"/>
      <c r="G1669" s="117"/>
      <c r="H1669" s="85" t="s">
        <v>20</v>
      </c>
      <c r="I1669" s="31">
        <f t="shared" ref="I1669:K1670" si="625">I1674</f>
        <v>0</v>
      </c>
      <c r="J1669" s="32">
        <f t="shared" si="625"/>
        <v>0</v>
      </c>
      <c r="K1669" s="32">
        <f t="shared" si="625"/>
        <v>0</v>
      </c>
      <c r="L1669" s="28"/>
      <c r="M1669" s="28"/>
      <c r="N1669" s="21"/>
      <c r="O1669" s="21"/>
      <c r="P1669" s="21"/>
    </row>
    <row r="1670" spans="3:16" s="7" customFormat="1" hidden="1">
      <c r="C1670" s="127"/>
      <c r="D1670" s="101"/>
      <c r="E1670" s="129"/>
      <c r="F1670" s="117"/>
      <c r="G1670" s="117"/>
      <c r="H1670" s="85" t="s">
        <v>21</v>
      </c>
      <c r="I1670" s="31">
        <f t="shared" si="625"/>
        <v>0</v>
      </c>
      <c r="J1670" s="32">
        <f t="shared" si="625"/>
        <v>0</v>
      </c>
      <c r="K1670" s="32">
        <f t="shared" si="625"/>
        <v>0</v>
      </c>
      <c r="L1670" s="28"/>
      <c r="M1670" s="28"/>
      <c r="N1670" s="21"/>
      <c r="O1670" s="21"/>
      <c r="P1670" s="21"/>
    </row>
    <row r="1671" spans="3:16" s="7" customFormat="1" hidden="1">
      <c r="C1671" s="127"/>
      <c r="D1671" s="101"/>
      <c r="E1671" s="129"/>
      <c r="F1671" s="117"/>
      <c r="G1671" s="117"/>
      <c r="H1671" s="85" t="s">
        <v>31</v>
      </c>
      <c r="I1671" s="31">
        <v>0</v>
      </c>
      <c r="J1671" s="32">
        <v>0</v>
      </c>
      <c r="K1671" s="32">
        <v>0</v>
      </c>
      <c r="L1671" s="28"/>
      <c r="M1671" s="28"/>
      <c r="N1671" s="21"/>
      <c r="O1671" s="21"/>
      <c r="P1671" s="21"/>
    </row>
    <row r="1672" spans="3:16" s="7" customFormat="1" hidden="1">
      <c r="C1672" s="128"/>
      <c r="D1672" s="102"/>
      <c r="E1672" s="129"/>
      <c r="F1672" s="118"/>
      <c r="G1672" s="118"/>
      <c r="H1672" s="85" t="s">
        <v>35</v>
      </c>
      <c r="I1672" s="31">
        <v>0</v>
      </c>
      <c r="J1672" s="32">
        <v>0</v>
      </c>
      <c r="K1672" s="32">
        <v>0</v>
      </c>
      <c r="L1672" s="28"/>
      <c r="M1672" s="28"/>
      <c r="N1672" s="21"/>
      <c r="O1672" s="21"/>
      <c r="P1672" s="21"/>
    </row>
    <row r="1673" spans="3:16" s="7" customFormat="1" hidden="1">
      <c r="C1673" s="126" t="s">
        <v>777</v>
      </c>
      <c r="D1673" s="100" t="s">
        <v>778</v>
      </c>
      <c r="E1673" s="129" t="s">
        <v>290</v>
      </c>
      <c r="F1673" s="116"/>
      <c r="G1673" s="116"/>
      <c r="H1673" s="85" t="s">
        <v>19</v>
      </c>
      <c r="I1673" s="22">
        <f>I1674+I1675+I1676+I1677</f>
        <v>0</v>
      </c>
      <c r="J1673" s="4">
        <f t="shared" ref="J1673:M1673" si="626">J1674+J1675+J1676+J1677</f>
        <v>0</v>
      </c>
      <c r="K1673" s="4">
        <f t="shared" si="626"/>
        <v>0</v>
      </c>
      <c r="L1673" s="28">
        <f t="shared" si="626"/>
        <v>0</v>
      </c>
      <c r="M1673" s="28">
        <f t="shared" si="626"/>
        <v>0</v>
      </c>
      <c r="N1673" s="21"/>
      <c r="O1673" s="21"/>
      <c r="P1673" s="21"/>
    </row>
    <row r="1674" spans="3:16" s="7" customFormat="1" hidden="1">
      <c r="C1674" s="127"/>
      <c r="D1674" s="101"/>
      <c r="E1674" s="129"/>
      <c r="F1674" s="117"/>
      <c r="G1674" s="117"/>
      <c r="H1674" s="85" t="s">
        <v>20</v>
      </c>
      <c r="I1674" s="44"/>
      <c r="J1674" s="45"/>
      <c r="K1674" s="45"/>
      <c r="L1674" s="28"/>
      <c r="M1674" s="28"/>
      <c r="N1674" s="21"/>
      <c r="O1674" s="21"/>
      <c r="P1674" s="21"/>
    </row>
    <row r="1675" spans="3:16" s="7" customFormat="1" hidden="1">
      <c r="C1675" s="127"/>
      <c r="D1675" s="101"/>
      <c r="E1675" s="129"/>
      <c r="F1675" s="117"/>
      <c r="G1675" s="117"/>
      <c r="H1675" s="85" t="s">
        <v>21</v>
      </c>
      <c r="I1675" s="44"/>
      <c r="J1675" s="45"/>
      <c r="K1675" s="45"/>
      <c r="L1675" s="28"/>
      <c r="M1675" s="28"/>
      <c r="N1675" s="21"/>
      <c r="O1675" s="21"/>
      <c r="P1675" s="21"/>
    </row>
    <row r="1676" spans="3:16" s="7" customFormat="1" hidden="1">
      <c r="C1676" s="127"/>
      <c r="D1676" s="101"/>
      <c r="E1676" s="129"/>
      <c r="F1676" s="117"/>
      <c r="G1676" s="117"/>
      <c r="H1676" s="85" t="s">
        <v>31</v>
      </c>
      <c r="I1676" s="31">
        <v>0</v>
      </c>
      <c r="J1676" s="32">
        <v>0</v>
      </c>
      <c r="K1676" s="32">
        <v>0</v>
      </c>
      <c r="L1676" s="28"/>
      <c r="M1676" s="28"/>
      <c r="N1676" s="21"/>
      <c r="O1676" s="21"/>
      <c r="P1676" s="21"/>
    </row>
    <row r="1677" spans="3:16" s="7" customFormat="1" hidden="1">
      <c r="C1677" s="128"/>
      <c r="D1677" s="102"/>
      <c r="E1677" s="129"/>
      <c r="F1677" s="118"/>
      <c r="G1677" s="118"/>
      <c r="H1677" s="85" t="s">
        <v>35</v>
      </c>
      <c r="I1677" s="31">
        <v>0</v>
      </c>
      <c r="J1677" s="32">
        <v>0</v>
      </c>
      <c r="K1677" s="32">
        <v>0</v>
      </c>
      <c r="L1677" s="28"/>
      <c r="M1677" s="28"/>
      <c r="N1677" s="21"/>
      <c r="O1677" s="21"/>
      <c r="P1677" s="21"/>
    </row>
    <row r="1678" spans="3:16" s="7" customFormat="1" hidden="1">
      <c r="C1678" s="126" t="s">
        <v>779</v>
      </c>
      <c r="D1678" s="100" t="s">
        <v>780</v>
      </c>
      <c r="E1678" s="129" t="s">
        <v>290</v>
      </c>
      <c r="F1678" s="116"/>
      <c r="G1678" s="116"/>
      <c r="H1678" s="85" t="s">
        <v>19</v>
      </c>
      <c r="I1678" s="22">
        <f>I1679+I1680+I1681+I1682</f>
        <v>0</v>
      </c>
      <c r="J1678" s="4">
        <f t="shared" ref="J1678:M1678" si="627">J1679+J1680+J1681+J1682</f>
        <v>0</v>
      </c>
      <c r="K1678" s="4">
        <f t="shared" si="627"/>
        <v>0</v>
      </c>
      <c r="L1678" s="28">
        <f t="shared" si="627"/>
        <v>0</v>
      </c>
      <c r="M1678" s="28">
        <f t="shared" si="627"/>
        <v>0</v>
      </c>
      <c r="N1678" s="21"/>
      <c r="O1678" s="21"/>
      <c r="P1678" s="21"/>
    </row>
    <row r="1679" spans="3:16" s="7" customFormat="1" hidden="1">
      <c r="C1679" s="127"/>
      <c r="D1679" s="101"/>
      <c r="E1679" s="129"/>
      <c r="F1679" s="117"/>
      <c r="G1679" s="117"/>
      <c r="H1679" s="85" t="s">
        <v>20</v>
      </c>
      <c r="I1679" s="31">
        <f t="shared" ref="I1679:K1680" si="628">I1684</f>
        <v>0</v>
      </c>
      <c r="J1679" s="32">
        <f t="shared" si="628"/>
        <v>0</v>
      </c>
      <c r="K1679" s="32">
        <f t="shared" si="628"/>
        <v>0</v>
      </c>
      <c r="L1679" s="28"/>
      <c r="M1679" s="28"/>
      <c r="N1679" s="21"/>
      <c r="O1679" s="21"/>
      <c r="P1679" s="21"/>
    </row>
    <row r="1680" spans="3:16" s="7" customFormat="1" hidden="1">
      <c r="C1680" s="127"/>
      <c r="D1680" s="101"/>
      <c r="E1680" s="129"/>
      <c r="F1680" s="117"/>
      <c r="G1680" s="117"/>
      <c r="H1680" s="85" t="s">
        <v>21</v>
      </c>
      <c r="I1680" s="31">
        <f t="shared" si="628"/>
        <v>0</v>
      </c>
      <c r="J1680" s="32">
        <f t="shared" si="628"/>
        <v>0</v>
      </c>
      <c r="K1680" s="32">
        <f t="shared" si="628"/>
        <v>0</v>
      </c>
      <c r="L1680" s="28"/>
      <c r="M1680" s="28"/>
      <c r="N1680" s="21"/>
      <c r="O1680" s="21"/>
      <c r="P1680" s="21"/>
    </row>
    <row r="1681" spans="3:16" s="7" customFormat="1" hidden="1">
      <c r="C1681" s="127"/>
      <c r="D1681" s="101"/>
      <c r="E1681" s="129"/>
      <c r="F1681" s="117"/>
      <c r="G1681" s="117"/>
      <c r="H1681" s="85" t="s">
        <v>31</v>
      </c>
      <c r="I1681" s="31">
        <v>0</v>
      </c>
      <c r="J1681" s="32">
        <v>0</v>
      </c>
      <c r="K1681" s="32">
        <v>0</v>
      </c>
      <c r="L1681" s="28"/>
      <c r="M1681" s="28"/>
      <c r="N1681" s="21"/>
      <c r="O1681" s="21"/>
      <c r="P1681" s="21"/>
    </row>
    <row r="1682" spans="3:16" s="7" customFormat="1" hidden="1">
      <c r="C1682" s="128"/>
      <c r="D1682" s="102"/>
      <c r="E1682" s="129"/>
      <c r="F1682" s="118"/>
      <c r="G1682" s="118"/>
      <c r="H1682" s="85" t="s">
        <v>35</v>
      </c>
      <c r="I1682" s="31">
        <v>0</v>
      </c>
      <c r="J1682" s="32">
        <v>0</v>
      </c>
      <c r="K1682" s="32">
        <v>0</v>
      </c>
      <c r="L1682" s="28"/>
      <c r="M1682" s="28"/>
      <c r="N1682" s="21"/>
      <c r="O1682" s="21"/>
      <c r="P1682" s="21"/>
    </row>
    <row r="1683" spans="3:16" s="7" customFormat="1" hidden="1">
      <c r="C1683" s="126" t="s">
        <v>781</v>
      </c>
      <c r="D1683" s="100" t="s">
        <v>782</v>
      </c>
      <c r="E1683" s="129" t="s">
        <v>290</v>
      </c>
      <c r="F1683" s="116"/>
      <c r="G1683" s="116"/>
      <c r="H1683" s="85" t="s">
        <v>19</v>
      </c>
      <c r="I1683" s="22">
        <f>I1684+I1685+I1686+I1687</f>
        <v>0</v>
      </c>
      <c r="J1683" s="4">
        <f t="shared" ref="J1683:M1683" si="629">J1684+J1685+J1686+J1687</f>
        <v>0</v>
      </c>
      <c r="K1683" s="4">
        <f t="shared" si="629"/>
        <v>0</v>
      </c>
      <c r="L1683" s="28">
        <f t="shared" si="629"/>
        <v>0</v>
      </c>
      <c r="M1683" s="28">
        <f t="shared" si="629"/>
        <v>0</v>
      </c>
      <c r="N1683" s="21"/>
      <c r="O1683" s="21"/>
      <c r="P1683" s="21"/>
    </row>
    <row r="1684" spans="3:16" s="7" customFormat="1" hidden="1">
      <c r="C1684" s="127"/>
      <c r="D1684" s="101"/>
      <c r="E1684" s="129"/>
      <c r="F1684" s="117"/>
      <c r="G1684" s="117"/>
      <c r="H1684" s="85" t="s">
        <v>20</v>
      </c>
      <c r="I1684" s="44"/>
      <c r="J1684" s="45"/>
      <c r="K1684" s="45"/>
      <c r="L1684" s="28"/>
      <c r="M1684" s="28"/>
      <c r="N1684" s="21"/>
      <c r="O1684" s="21"/>
      <c r="P1684" s="21"/>
    </row>
    <row r="1685" spans="3:16" s="7" customFormat="1" hidden="1">
      <c r="C1685" s="127"/>
      <c r="D1685" s="101"/>
      <c r="E1685" s="129"/>
      <c r="F1685" s="117"/>
      <c r="G1685" s="117"/>
      <c r="H1685" s="85" t="s">
        <v>21</v>
      </c>
      <c r="I1685" s="44"/>
      <c r="J1685" s="45"/>
      <c r="K1685" s="45"/>
      <c r="L1685" s="28"/>
      <c r="M1685" s="28"/>
      <c r="N1685" s="21"/>
      <c r="O1685" s="21"/>
      <c r="P1685" s="21"/>
    </row>
    <row r="1686" spans="3:16" s="7" customFormat="1" hidden="1">
      <c r="C1686" s="127"/>
      <c r="D1686" s="101"/>
      <c r="E1686" s="129"/>
      <c r="F1686" s="117"/>
      <c r="G1686" s="117"/>
      <c r="H1686" s="85" t="s">
        <v>31</v>
      </c>
      <c r="I1686" s="31">
        <v>0</v>
      </c>
      <c r="J1686" s="32">
        <v>0</v>
      </c>
      <c r="K1686" s="32">
        <v>0</v>
      </c>
      <c r="L1686" s="28"/>
      <c r="M1686" s="28"/>
      <c r="N1686" s="21"/>
      <c r="O1686" s="21"/>
      <c r="P1686" s="21"/>
    </row>
    <row r="1687" spans="3:16" s="7" customFormat="1" hidden="1">
      <c r="C1687" s="128"/>
      <c r="D1687" s="102"/>
      <c r="E1687" s="129"/>
      <c r="F1687" s="118"/>
      <c r="G1687" s="118"/>
      <c r="H1687" s="85" t="s">
        <v>35</v>
      </c>
      <c r="I1687" s="31">
        <v>0</v>
      </c>
      <c r="J1687" s="32">
        <v>0</v>
      </c>
      <c r="K1687" s="32">
        <v>0</v>
      </c>
      <c r="L1687" s="28"/>
      <c r="M1687" s="28"/>
      <c r="N1687" s="21"/>
      <c r="O1687" s="21"/>
      <c r="P1687" s="21"/>
    </row>
    <row r="1688" spans="3:16" s="7" customFormat="1">
      <c r="C1688" s="126" t="s">
        <v>783</v>
      </c>
      <c r="D1688" s="100" t="s">
        <v>784</v>
      </c>
      <c r="E1688" s="129" t="s">
        <v>785</v>
      </c>
      <c r="F1688" s="116">
        <v>2020</v>
      </c>
      <c r="G1688" s="116">
        <v>2021</v>
      </c>
      <c r="H1688" s="85" t="s">
        <v>19</v>
      </c>
      <c r="I1688" s="22">
        <f>I1689+I1690+I1691+I1692</f>
        <v>240493.8</v>
      </c>
      <c r="J1688" s="4">
        <f>J1689+J1690+J1691+J1692</f>
        <v>240493.8</v>
      </c>
      <c r="K1688" s="4">
        <f t="shared" ref="K1688:M1688" si="630">K1689+K1690+K1691+K1692</f>
        <v>240493.8</v>
      </c>
      <c r="L1688" s="32">
        <f t="shared" si="630"/>
        <v>52226.5</v>
      </c>
      <c r="M1688" s="32">
        <f t="shared" si="630"/>
        <v>52226.5</v>
      </c>
      <c r="N1688" s="21">
        <f t="shared" ref="N1688:N1689" si="631">M1688/I1688*100</f>
        <v>21.716360255441096</v>
      </c>
      <c r="O1688" s="21">
        <f t="shared" ref="O1688:O1689" si="632">M1688/J1688*100</f>
        <v>21.716360255441096</v>
      </c>
      <c r="P1688" s="21">
        <f t="shared" ref="P1688:P1689" si="633">L1688/K1688*100</f>
        <v>21.716360255441096</v>
      </c>
    </row>
    <row r="1689" spans="3:16" s="7" customFormat="1">
      <c r="C1689" s="127"/>
      <c r="D1689" s="101"/>
      <c r="E1689" s="129"/>
      <c r="F1689" s="117"/>
      <c r="G1689" s="117"/>
      <c r="H1689" s="85" t="s">
        <v>20</v>
      </c>
      <c r="I1689" s="22">
        <f>I1690+I1691+I1692+I1693</f>
        <v>240493.8</v>
      </c>
      <c r="J1689" s="32">
        <f>J1694</f>
        <v>240493.8</v>
      </c>
      <c r="K1689" s="32">
        <f>K1694</f>
        <v>240493.8</v>
      </c>
      <c r="L1689" s="32">
        <f t="shared" ref="L1689:M1689" si="634">L1694</f>
        <v>52226.5</v>
      </c>
      <c r="M1689" s="32">
        <f t="shared" si="634"/>
        <v>52226.5</v>
      </c>
      <c r="N1689" s="21">
        <f t="shared" si="631"/>
        <v>21.716360255441096</v>
      </c>
      <c r="O1689" s="21">
        <f t="shared" si="632"/>
        <v>21.716360255441096</v>
      </c>
      <c r="P1689" s="21">
        <f t="shared" si="633"/>
        <v>21.716360255441096</v>
      </c>
    </row>
    <row r="1690" spans="3:16" s="7" customFormat="1">
      <c r="C1690" s="127"/>
      <c r="D1690" s="101"/>
      <c r="E1690" s="129"/>
      <c r="F1690" s="117"/>
      <c r="G1690" s="117"/>
      <c r="H1690" s="85" t="s">
        <v>21</v>
      </c>
      <c r="I1690" s="31">
        <f t="shared" ref="I1690:K1690" si="635">I1695</f>
        <v>0</v>
      </c>
      <c r="J1690" s="32">
        <f t="shared" si="635"/>
        <v>0</v>
      </c>
      <c r="K1690" s="32">
        <f t="shared" si="635"/>
        <v>0</v>
      </c>
      <c r="L1690" s="32"/>
      <c r="M1690" s="32"/>
      <c r="N1690" s="21"/>
      <c r="O1690" s="21"/>
      <c r="P1690" s="21"/>
    </row>
    <row r="1691" spans="3:16" s="7" customFormat="1">
      <c r="C1691" s="127"/>
      <c r="D1691" s="101"/>
      <c r="E1691" s="129"/>
      <c r="F1691" s="117"/>
      <c r="G1691" s="117"/>
      <c r="H1691" s="85" t="s">
        <v>31</v>
      </c>
      <c r="I1691" s="31">
        <v>0</v>
      </c>
      <c r="J1691" s="32">
        <v>0</v>
      </c>
      <c r="K1691" s="32">
        <v>0</v>
      </c>
      <c r="L1691" s="32"/>
      <c r="M1691" s="32"/>
      <c r="N1691" s="21"/>
      <c r="O1691" s="21"/>
      <c r="P1691" s="21"/>
    </row>
    <row r="1692" spans="3:16" s="7" customFormat="1">
      <c r="C1692" s="128"/>
      <c r="D1692" s="102"/>
      <c r="E1692" s="129"/>
      <c r="F1692" s="118"/>
      <c r="G1692" s="118"/>
      <c r="H1692" s="85" t="s">
        <v>35</v>
      </c>
      <c r="I1692" s="31">
        <v>0</v>
      </c>
      <c r="J1692" s="32">
        <v>0</v>
      </c>
      <c r="K1692" s="32">
        <v>0</v>
      </c>
      <c r="L1692" s="32"/>
      <c r="M1692" s="32"/>
      <c r="N1692" s="21"/>
      <c r="O1692" s="21"/>
      <c r="P1692" s="21"/>
    </row>
    <row r="1693" spans="3:16" s="7" customFormat="1">
      <c r="C1693" s="126" t="s">
        <v>786</v>
      </c>
      <c r="D1693" s="100" t="s">
        <v>787</v>
      </c>
      <c r="E1693" s="129" t="s">
        <v>772</v>
      </c>
      <c r="F1693" s="116"/>
      <c r="G1693" s="116"/>
      <c r="H1693" s="85" t="s">
        <v>19</v>
      </c>
      <c r="I1693" s="22">
        <f>I1694+I1695+I1696+I1697</f>
        <v>240493.8</v>
      </c>
      <c r="J1693" s="4">
        <f t="shared" ref="J1693:M1693" si="636">J1694+J1695+J1696+J1697</f>
        <v>240493.8</v>
      </c>
      <c r="K1693" s="4">
        <f t="shared" si="636"/>
        <v>240493.8</v>
      </c>
      <c r="L1693" s="32">
        <f t="shared" si="636"/>
        <v>52226.5</v>
      </c>
      <c r="M1693" s="32">
        <f t="shared" si="636"/>
        <v>52226.5</v>
      </c>
      <c r="N1693" s="21">
        <f t="shared" ref="N1693:N1694" si="637">M1693/I1693*100</f>
        <v>21.716360255441096</v>
      </c>
      <c r="O1693" s="21">
        <f t="shared" ref="O1693:O1694" si="638">M1693/J1693*100</f>
        <v>21.716360255441096</v>
      </c>
      <c r="P1693" s="21">
        <f t="shared" ref="P1693:P1694" si="639">L1693/K1693*100</f>
        <v>21.716360255441096</v>
      </c>
    </row>
    <row r="1694" spans="3:16" s="7" customFormat="1">
      <c r="C1694" s="127"/>
      <c r="D1694" s="101"/>
      <c r="E1694" s="129"/>
      <c r="F1694" s="117"/>
      <c r="G1694" s="117"/>
      <c r="H1694" s="85" t="s">
        <v>20</v>
      </c>
      <c r="I1694" s="32">
        <v>240493.8</v>
      </c>
      <c r="J1694" s="32">
        <v>240493.8</v>
      </c>
      <c r="K1694" s="32">
        <v>240493.8</v>
      </c>
      <c r="L1694" s="32">
        <v>52226.5</v>
      </c>
      <c r="M1694" s="32">
        <v>52226.5</v>
      </c>
      <c r="N1694" s="21">
        <f t="shared" si="637"/>
        <v>21.716360255441096</v>
      </c>
      <c r="O1694" s="21">
        <f t="shared" si="638"/>
        <v>21.716360255441096</v>
      </c>
      <c r="P1694" s="21">
        <f t="shared" si="639"/>
        <v>21.716360255441096</v>
      </c>
    </row>
    <row r="1695" spans="3:16" s="7" customFormat="1">
      <c r="C1695" s="127"/>
      <c r="D1695" s="101"/>
      <c r="E1695" s="129"/>
      <c r="F1695" s="117"/>
      <c r="G1695" s="117"/>
      <c r="H1695" s="85" t="s">
        <v>21</v>
      </c>
      <c r="I1695" s="44">
        <v>0</v>
      </c>
      <c r="J1695" s="45">
        <v>0</v>
      </c>
      <c r="K1695" s="45">
        <v>0</v>
      </c>
      <c r="L1695" s="28"/>
      <c r="M1695" s="28"/>
      <c r="N1695" s="21"/>
      <c r="O1695" s="21"/>
      <c r="P1695" s="21"/>
    </row>
    <row r="1696" spans="3:16" s="7" customFormat="1">
      <c r="C1696" s="127"/>
      <c r="D1696" s="101"/>
      <c r="E1696" s="129"/>
      <c r="F1696" s="117"/>
      <c r="G1696" s="117"/>
      <c r="H1696" s="85" t="s">
        <v>31</v>
      </c>
      <c r="I1696" s="31">
        <v>0</v>
      </c>
      <c r="J1696" s="32">
        <v>0</v>
      </c>
      <c r="K1696" s="32">
        <v>0</v>
      </c>
      <c r="L1696" s="28"/>
      <c r="M1696" s="28"/>
      <c r="N1696" s="21"/>
      <c r="O1696" s="21"/>
      <c r="P1696" s="21"/>
    </row>
    <row r="1697" spans="3:16" s="7" customFormat="1" ht="70.5" customHeight="1">
      <c r="C1697" s="128"/>
      <c r="D1697" s="102"/>
      <c r="E1697" s="129"/>
      <c r="F1697" s="118"/>
      <c r="G1697" s="118"/>
      <c r="H1697" s="85" t="s">
        <v>35</v>
      </c>
      <c r="I1697" s="31">
        <v>0</v>
      </c>
      <c r="J1697" s="32">
        <v>0</v>
      </c>
      <c r="K1697" s="32">
        <v>0</v>
      </c>
      <c r="L1697" s="28"/>
      <c r="M1697" s="28"/>
      <c r="N1697" s="21"/>
      <c r="O1697" s="21"/>
      <c r="P1697" s="21"/>
    </row>
    <row r="1698" spans="3:16" s="7" customFormat="1">
      <c r="C1698" s="126" t="s">
        <v>783</v>
      </c>
      <c r="D1698" s="100" t="s">
        <v>788</v>
      </c>
      <c r="E1698" s="129" t="s">
        <v>789</v>
      </c>
      <c r="F1698" s="116">
        <v>2021</v>
      </c>
      <c r="G1698" s="116">
        <v>2023</v>
      </c>
      <c r="H1698" s="85" t="s">
        <v>19</v>
      </c>
      <c r="I1698" s="22">
        <f>I1699+I1700+I1701+I1702</f>
        <v>90</v>
      </c>
      <c r="J1698" s="4">
        <f t="shared" ref="J1698:M1698" si="640">J1699+J1700+J1701+J1702</f>
        <v>90</v>
      </c>
      <c r="K1698" s="4">
        <f t="shared" si="640"/>
        <v>81</v>
      </c>
      <c r="L1698" s="28">
        <f t="shared" si="640"/>
        <v>0</v>
      </c>
      <c r="M1698" s="28">
        <f t="shared" si="640"/>
        <v>0</v>
      </c>
      <c r="N1698" s="21">
        <f t="shared" ref="N1698:N1756" si="641">M1698/I1698*100</f>
        <v>0</v>
      </c>
      <c r="O1698" s="21">
        <f t="shared" ref="O1698:O1756" si="642">M1698/J1698*100</f>
        <v>0</v>
      </c>
      <c r="P1698" s="21">
        <f t="shared" ref="P1698:P1756" si="643">L1698/K1698*100</f>
        <v>0</v>
      </c>
    </row>
    <row r="1699" spans="3:16" s="7" customFormat="1">
      <c r="C1699" s="127"/>
      <c r="D1699" s="101"/>
      <c r="E1699" s="129"/>
      <c r="F1699" s="117"/>
      <c r="G1699" s="117"/>
      <c r="H1699" s="85" t="s">
        <v>20</v>
      </c>
      <c r="I1699" s="31">
        <f t="shared" ref="I1699:M1700" si="644">I1704</f>
        <v>90</v>
      </c>
      <c r="J1699" s="32">
        <f t="shared" si="644"/>
        <v>90</v>
      </c>
      <c r="K1699" s="32">
        <f t="shared" si="644"/>
        <v>81</v>
      </c>
      <c r="L1699" s="32">
        <f t="shared" si="644"/>
        <v>0</v>
      </c>
      <c r="M1699" s="32">
        <f t="shared" si="644"/>
        <v>0</v>
      </c>
      <c r="N1699" s="21">
        <f t="shared" si="641"/>
        <v>0</v>
      </c>
      <c r="O1699" s="21">
        <f t="shared" si="642"/>
        <v>0</v>
      </c>
      <c r="P1699" s="21">
        <f t="shared" si="643"/>
        <v>0</v>
      </c>
    </row>
    <row r="1700" spans="3:16" s="7" customFormat="1">
      <c r="C1700" s="127"/>
      <c r="D1700" s="101"/>
      <c r="E1700" s="129"/>
      <c r="F1700" s="117"/>
      <c r="G1700" s="117"/>
      <c r="H1700" s="85" t="s">
        <v>21</v>
      </c>
      <c r="I1700" s="31">
        <f t="shared" si="644"/>
        <v>0</v>
      </c>
      <c r="J1700" s="32">
        <f t="shared" si="644"/>
        <v>0</v>
      </c>
      <c r="K1700" s="32">
        <f t="shared" si="644"/>
        <v>0</v>
      </c>
      <c r="L1700" s="28"/>
      <c r="M1700" s="28"/>
      <c r="N1700" s="21"/>
      <c r="O1700" s="21"/>
      <c r="P1700" s="21"/>
    </row>
    <row r="1701" spans="3:16" s="7" customFormat="1">
      <c r="C1701" s="127"/>
      <c r="D1701" s="101"/>
      <c r="E1701" s="129"/>
      <c r="F1701" s="117"/>
      <c r="G1701" s="117"/>
      <c r="H1701" s="85" t="s">
        <v>31</v>
      </c>
      <c r="I1701" s="31">
        <v>0</v>
      </c>
      <c r="J1701" s="32">
        <v>0</v>
      </c>
      <c r="K1701" s="32">
        <v>0</v>
      </c>
      <c r="L1701" s="28"/>
      <c r="M1701" s="28"/>
      <c r="N1701" s="21"/>
      <c r="O1701" s="21"/>
      <c r="P1701" s="21"/>
    </row>
    <row r="1702" spans="3:16" s="7" customFormat="1">
      <c r="C1702" s="128"/>
      <c r="D1702" s="102"/>
      <c r="E1702" s="129"/>
      <c r="F1702" s="118"/>
      <c r="G1702" s="118"/>
      <c r="H1702" s="85" t="s">
        <v>35</v>
      </c>
      <c r="I1702" s="31">
        <v>0</v>
      </c>
      <c r="J1702" s="32">
        <v>0</v>
      </c>
      <c r="K1702" s="32">
        <v>0</v>
      </c>
      <c r="L1702" s="28"/>
      <c r="M1702" s="28"/>
      <c r="N1702" s="21"/>
      <c r="O1702" s="21"/>
      <c r="P1702" s="21"/>
    </row>
    <row r="1703" spans="3:16" s="7" customFormat="1">
      <c r="C1703" s="126" t="s">
        <v>790</v>
      </c>
      <c r="D1703" s="100" t="s">
        <v>791</v>
      </c>
      <c r="E1703" s="129" t="s">
        <v>789</v>
      </c>
      <c r="F1703" s="116">
        <v>2021</v>
      </c>
      <c r="G1703" s="116">
        <v>2023</v>
      </c>
      <c r="H1703" s="85" t="s">
        <v>19</v>
      </c>
      <c r="I1703" s="22">
        <f>I1704+I1705+I1706+I1707</f>
        <v>90</v>
      </c>
      <c r="J1703" s="4">
        <f t="shared" ref="J1703:M1703" si="645">J1704+J1705+J1706+J1707</f>
        <v>90</v>
      </c>
      <c r="K1703" s="4">
        <f t="shared" si="645"/>
        <v>81</v>
      </c>
      <c r="L1703" s="28">
        <f t="shared" si="645"/>
        <v>0</v>
      </c>
      <c r="M1703" s="28">
        <f t="shared" si="645"/>
        <v>0</v>
      </c>
      <c r="N1703" s="21">
        <f t="shared" si="641"/>
        <v>0</v>
      </c>
      <c r="O1703" s="21">
        <f t="shared" si="642"/>
        <v>0</v>
      </c>
      <c r="P1703" s="21">
        <f t="shared" si="643"/>
        <v>0</v>
      </c>
    </row>
    <row r="1704" spans="3:16" s="7" customFormat="1">
      <c r="C1704" s="127"/>
      <c r="D1704" s="101"/>
      <c r="E1704" s="129"/>
      <c r="F1704" s="117"/>
      <c r="G1704" s="117"/>
      <c r="H1704" s="85" t="s">
        <v>20</v>
      </c>
      <c r="I1704" s="22">
        <v>90</v>
      </c>
      <c r="J1704" s="45">
        <v>90</v>
      </c>
      <c r="K1704" s="45">
        <v>81</v>
      </c>
      <c r="L1704" s="28"/>
      <c r="M1704" s="28"/>
      <c r="N1704" s="21">
        <f t="shared" si="641"/>
        <v>0</v>
      </c>
      <c r="O1704" s="21">
        <f t="shared" si="642"/>
        <v>0</v>
      </c>
      <c r="P1704" s="21">
        <f t="shared" si="643"/>
        <v>0</v>
      </c>
    </row>
    <row r="1705" spans="3:16" s="7" customFormat="1">
      <c r="C1705" s="127"/>
      <c r="D1705" s="101"/>
      <c r="E1705" s="129"/>
      <c r="F1705" s="117"/>
      <c r="G1705" s="117"/>
      <c r="H1705" s="85" t="s">
        <v>21</v>
      </c>
      <c r="I1705" s="22">
        <v>0</v>
      </c>
      <c r="J1705" s="45">
        <v>0</v>
      </c>
      <c r="K1705" s="45">
        <v>0</v>
      </c>
      <c r="L1705" s="28"/>
      <c r="M1705" s="28"/>
      <c r="N1705" s="21"/>
      <c r="O1705" s="21"/>
      <c r="P1705" s="21"/>
    </row>
    <row r="1706" spans="3:16" s="7" customFormat="1">
      <c r="C1706" s="127"/>
      <c r="D1706" s="101"/>
      <c r="E1706" s="129"/>
      <c r="F1706" s="117"/>
      <c r="G1706" s="117"/>
      <c r="H1706" s="85" t="s">
        <v>31</v>
      </c>
      <c r="I1706" s="22">
        <v>0</v>
      </c>
      <c r="J1706" s="32">
        <v>0</v>
      </c>
      <c r="K1706" s="32">
        <v>0</v>
      </c>
      <c r="L1706" s="28"/>
      <c r="M1706" s="28"/>
      <c r="N1706" s="21"/>
      <c r="O1706" s="21"/>
      <c r="P1706" s="21"/>
    </row>
    <row r="1707" spans="3:16" s="7" customFormat="1">
      <c r="C1707" s="128"/>
      <c r="D1707" s="102"/>
      <c r="E1707" s="129"/>
      <c r="F1707" s="118"/>
      <c r="G1707" s="118"/>
      <c r="H1707" s="85" t="s">
        <v>35</v>
      </c>
      <c r="I1707" s="31">
        <v>0</v>
      </c>
      <c r="J1707" s="32">
        <v>0</v>
      </c>
      <c r="K1707" s="32">
        <v>0</v>
      </c>
      <c r="L1707" s="28"/>
      <c r="M1707" s="28"/>
      <c r="N1707" s="21"/>
      <c r="O1707" s="21"/>
      <c r="P1707" s="21"/>
    </row>
    <row r="1708" spans="3:16" s="7" customFormat="1">
      <c r="C1708" s="126" t="s">
        <v>792</v>
      </c>
      <c r="D1708" s="100" t="s">
        <v>793</v>
      </c>
      <c r="E1708" s="129" t="s">
        <v>789</v>
      </c>
      <c r="F1708" s="116">
        <v>2021</v>
      </c>
      <c r="G1708" s="116">
        <v>2021</v>
      </c>
      <c r="H1708" s="85" t="s">
        <v>19</v>
      </c>
      <c r="I1708" s="22">
        <f>I1709+I1711+I1713+I1714</f>
        <v>70234.600000000006</v>
      </c>
      <c r="J1708" s="4">
        <f t="shared" ref="J1708:M1708" si="646">J1709+J1711+J1713+J1714</f>
        <v>70234.600000000006</v>
      </c>
      <c r="K1708" s="4">
        <f t="shared" si="646"/>
        <v>70234.600000000006</v>
      </c>
      <c r="L1708" s="28">
        <f t="shared" si="646"/>
        <v>0</v>
      </c>
      <c r="M1708" s="28">
        <f t="shared" si="646"/>
        <v>0</v>
      </c>
      <c r="N1708" s="21">
        <f t="shared" si="641"/>
        <v>0</v>
      </c>
      <c r="O1708" s="21">
        <f t="shared" si="642"/>
        <v>0</v>
      </c>
      <c r="P1708" s="21">
        <f t="shared" si="643"/>
        <v>0</v>
      </c>
    </row>
    <row r="1709" spans="3:16" s="7" customFormat="1">
      <c r="C1709" s="127"/>
      <c r="D1709" s="101"/>
      <c r="E1709" s="129"/>
      <c r="F1709" s="117"/>
      <c r="G1709" s="117"/>
      <c r="H1709" s="85" t="s">
        <v>20</v>
      </c>
      <c r="I1709" s="31">
        <f>I1716</f>
        <v>0</v>
      </c>
      <c r="J1709" s="32">
        <f>J1716</f>
        <v>0</v>
      </c>
      <c r="K1709" s="32">
        <f>K1716</f>
        <v>0</v>
      </c>
      <c r="L1709" s="28"/>
      <c r="M1709" s="28"/>
      <c r="N1709" s="21" t="e">
        <f t="shared" ref="N1709:N1710" si="647">M1709/I1709*100</f>
        <v>#DIV/0!</v>
      </c>
      <c r="O1709" s="21" t="e">
        <f t="shared" ref="O1709:O1710" si="648">M1709/J1709*100</f>
        <v>#DIV/0!</v>
      </c>
      <c r="P1709" s="21" t="e">
        <f t="shared" ref="P1709:P1710" si="649">L1709/K1709*100</f>
        <v>#DIV/0!</v>
      </c>
    </row>
    <row r="1710" spans="3:16" s="7" customFormat="1" ht="30">
      <c r="C1710" s="127"/>
      <c r="D1710" s="101"/>
      <c r="E1710" s="129"/>
      <c r="F1710" s="117"/>
      <c r="G1710" s="117"/>
      <c r="H1710" s="86" t="s">
        <v>999</v>
      </c>
      <c r="I1710" s="31"/>
      <c r="J1710" s="32"/>
      <c r="K1710" s="32"/>
      <c r="L1710" s="28"/>
      <c r="M1710" s="28"/>
      <c r="N1710" s="21" t="e">
        <f t="shared" si="647"/>
        <v>#DIV/0!</v>
      </c>
      <c r="O1710" s="21" t="e">
        <f t="shared" si="648"/>
        <v>#DIV/0!</v>
      </c>
      <c r="P1710" s="21" t="e">
        <f t="shared" si="649"/>
        <v>#DIV/0!</v>
      </c>
    </row>
    <row r="1711" spans="3:16" s="7" customFormat="1">
      <c r="C1711" s="127"/>
      <c r="D1711" s="101"/>
      <c r="E1711" s="129"/>
      <c r="F1711" s="117"/>
      <c r="G1711" s="117"/>
      <c r="H1711" s="214" t="s">
        <v>21</v>
      </c>
      <c r="I1711" s="31">
        <f t="shared" ref="I1711:I1712" si="650">I1718</f>
        <v>70234.600000000006</v>
      </c>
      <c r="J1711" s="31">
        <f t="shared" ref="J1711:M1711" si="651">J1718</f>
        <v>70234.600000000006</v>
      </c>
      <c r="K1711" s="31">
        <f t="shared" si="651"/>
        <v>70234.600000000006</v>
      </c>
      <c r="L1711" s="31">
        <f t="shared" si="651"/>
        <v>0</v>
      </c>
      <c r="M1711" s="31">
        <f t="shared" si="651"/>
        <v>0</v>
      </c>
      <c r="N1711" s="21">
        <f t="shared" si="641"/>
        <v>0</v>
      </c>
      <c r="O1711" s="21">
        <f t="shared" si="642"/>
        <v>0</v>
      </c>
      <c r="P1711" s="21">
        <f t="shared" si="643"/>
        <v>0</v>
      </c>
    </row>
    <row r="1712" spans="3:16" s="7" customFormat="1" ht="30">
      <c r="C1712" s="127"/>
      <c r="D1712" s="101"/>
      <c r="E1712" s="129"/>
      <c r="F1712" s="117"/>
      <c r="G1712" s="117"/>
      <c r="H1712" s="87" t="s">
        <v>1000</v>
      </c>
      <c r="I1712" s="31">
        <f t="shared" si="650"/>
        <v>70234.600000000006</v>
      </c>
      <c r="J1712" s="31">
        <f t="shared" ref="J1712:M1712" si="652">J1719</f>
        <v>70234.600000000006</v>
      </c>
      <c r="K1712" s="31">
        <f t="shared" si="652"/>
        <v>70234.600000000006</v>
      </c>
      <c r="L1712" s="31">
        <f t="shared" si="652"/>
        <v>0</v>
      </c>
      <c r="M1712" s="31">
        <f t="shared" si="652"/>
        <v>0</v>
      </c>
      <c r="N1712" s="21">
        <f t="shared" ref="N1712" si="653">M1712/I1712*100</f>
        <v>0</v>
      </c>
      <c r="O1712" s="21">
        <f t="shared" ref="O1712" si="654">M1712/J1712*100</f>
        <v>0</v>
      </c>
      <c r="P1712" s="21">
        <f t="shared" ref="P1712" si="655">L1712/K1712*100</f>
        <v>0</v>
      </c>
    </row>
    <row r="1713" spans="3:16" s="7" customFormat="1">
      <c r="C1713" s="127"/>
      <c r="D1713" s="101"/>
      <c r="E1713" s="129"/>
      <c r="F1713" s="117"/>
      <c r="G1713" s="117"/>
      <c r="H1713" s="85" t="s">
        <v>31</v>
      </c>
      <c r="I1713" s="31">
        <v>0</v>
      </c>
      <c r="J1713" s="32">
        <v>0</v>
      </c>
      <c r="K1713" s="32">
        <v>0</v>
      </c>
      <c r="L1713" s="28"/>
      <c r="M1713" s="28"/>
      <c r="N1713" s="21"/>
      <c r="O1713" s="21"/>
      <c r="P1713" s="21"/>
    </row>
    <row r="1714" spans="3:16" s="7" customFormat="1">
      <c r="C1714" s="128"/>
      <c r="D1714" s="102"/>
      <c r="E1714" s="129"/>
      <c r="F1714" s="118"/>
      <c r="G1714" s="118"/>
      <c r="H1714" s="85" t="s">
        <v>35</v>
      </c>
      <c r="I1714" s="31">
        <v>0</v>
      </c>
      <c r="J1714" s="32">
        <v>0</v>
      </c>
      <c r="K1714" s="32">
        <v>0</v>
      </c>
      <c r="L1714" s="28"/>
      <c r="M1714" s="28"/>
      <c r="N1714" s="21"/>
      <c r="O1714" s="21"/>
      <c r="P1714" s="21"/>
    </row>
    <row r="1715" spans="3:16" s="7" customFormat="1">
      <c r="C1715" s="126" t="s">
        <v>794</v>
      </c>
      <c r="D1715" s="100" t="s">
        <v>795</v>
      </c>
      <c r="E1715" s="129" t="s">
        <v>789</v>
      </c>
      <c r="F1715" s="116">
        <v>2021</v>
      </c>
      <c r="G1715" s="116">
        <v>2021</v>
      </c>
      <c r="H1715" s="85" t="s">
        <v>19</v>
      </c>
      <c r="I1715" s="22">
        <f>I1716+I1718+I1720+I1721</f>
        <v>70234.600000000006</v>
      </c>
      <c r="J1715" s="4">
        <f>J1716+J1718+J1720+J1721</f>
        <v>70234.600000000006</v>
      </c>
      <c r="K1715" s="4">
        <f>K1716+K1718+K1720+K1721</f>
        <v>70234.600000000006</v>
      </c>
      <c r="L1715" s="28">
        <f>L1716+L1718+L1720+L1721</f>
        <v>0</v>
      </c>
      <c r="M1715" s="28">
        <f>M1716+M1718+M1720+M1721</f>
        <v>0</v>
      </c>
      <c r="N1715" s="21">
        <f t="shared" si="641"/>
        <v>0</v>
      </c>
      <c r="O1715" s="21">
        <f t="shared" si="642"/>
        <v>0</v>
      </c>
      <c r="P1715" s="21">
        <f t="shared" si="643"/>
        <v>0</v>
      </c>
    </row>
    <row r="1716" spans="3:16" s="7" customFormat="1">
      <c r="C1716" s="127"/>
      <c r="D1716" s="101"/>
      <c r="E1716" s="129"/>
      <c r="F1716" s="117"/>
      <c r="G1716" s="117"/>
      <c r="H1716" s="85" t="s">
        <v>20</v>
      </c>
      <c r="I1716" s="31">
        <v>0</v>
      </c>
      <c r="J1716" s="32">
        <v>0</v>
      </c>
      <c r="K1716" s="32">
        <v>0</v>
      </c>
      <c r="L1716" s="28"/>
      <c r="M1716" s="28"/>
      <c r="N1716" s="21"/>
      <c r="O1716" s="21"/>
      <c r="P1716" s="21"/>
    </row>
    <row r="1717" spans="3:16" s="7" customFormat="1" ht="30">
      <c r="C1717" s="127"/>
      <c r="D1717" s="101"/>
      <c r="E1717" s="129"/>
      <c r="F1717" s="117"/>
      <c r="G1717" s="117"/>
      <c r="H1717" s="86" t="s">
        <v>999</v>
      </c>
      <c r="I1717" s="31"/>
      <c r="J1717" s="32"/>
      <c r="K1717" s="32"/>
      <c r="L1717" s="28"/>
      <c r="M1717" s="28"/>
      <c r="N1717" s="21"/>
      <c r="O1717" s="21"/>
      <c r="P1717" s="21"/>
    </row>
    <row r="1718" spans="3:16" s="7" customFormat="1">
      <c r="C1718" s="127"/>
      <c r="D1718" s="101"/>
      <c r="E1718" s="129"/>
      <c r="F1718" s="117"/>
      <c r="G1718" s="117"/>
      <c r="H1718" s="214" t="s">
        <v>21</v>
      </c>
      <c r="I1718" s="44">
        <v>70234.600000000006</v>
      </c>
      <c r="J1718" s="45">
        <v>70234.600000000006</v>
      </c>
      <c r="K1718" s="45">
        <v>70234.600000000006</v>
      </c>
      <c r="L1718" s="28"/>
      <c r="M1718" s="28"/>
      <c r="N1718" s="21">
        <f t="shared" si="641"/>
        <v>0</v>
      </c>
      <c r="O1718" s="21">
        <f t="shared" si="642"/>
        <v>0</v>
      </c>
      <c r="P1718" s="21">
        <f t="shared" si="643"/>
        <v>0</v>
      </c>
    </row>
    <row r="1719" spans="3:16" s="7" customFormat="1" ht="30">
      <c r="C1719" s="127"/>
      <c r="D1719" s="101"/>
      <c r="E1719" s="129"/>
      <c r="F1719" s="117"/>
      <c r="G1719" s="117"/>
      <c r="H1719" s="87" t="s">
        <v>1000</v>
      </c>
      <c r="I1719" s="44">
        <f>I1718</f>
        <v>70234.600000000006</v>
      </c>
      <c r="J1719" s="44">
        <f t="shared" ref="J1719:M1719" si="656">J1718</f>
        <v>70234.600000000006</v>
      </c>
      <c r="K1719" s="44">
        <f t="shared" si="656"/>
        <v>70234.600000000006</v>
      </c>
      <c r="L1719" s="44">
        <f t="shared" si="656"/>
        <v>0</v>
      </c>
      <c r="M1719" s="44">
        <f t="shared" si="656"/>
        <v>0</v>
      </c>
      <c r="N1719" s="21"/>
      <c r="O1719" s="21"/>
      <c r="P1719" s="21"/>
    </row>
    <row r="1720" spans="3:16" s="7" customFormat="1">
      <c r="C1720" s="127"/>
      <c r="D1720" s="101"/>
      <c r="E1720" s="129"/>
      <c r="F1720" s="117"/>
      <c r="G1720" s="117"/>
      <c r="H1720" s="85" t="s">
        <v>31</v>
      </c>
      <c r="I1720" s="31">
        <v>0</v>
      </c>
      <c r="J1720" s="32">
        <v>0</v>
      </c>
      <c r="K1720" s="32">
        <v>0</v>
      </c>
      <c r="L1720" s="28"/>
      <c r="M1720" s="28"/>
      <c r="N1720" s="21"/>
      <c r="O1720" s="21"/>
      <c r="P1720" s="21"/>
    </row>
    <row r="1721" spans="3:16" s="7" customFormat="1">
      <c r="C1721" s="128"/>
      <c r="D1721" s="102"/>
      <c r="E1721" s="129"/>
      <c r="F1721" s="118"/>
      <c r="G1721" s="118"/>
      <c r="H1721" s="85" t="s">
        <v>35</v>
      </c>
      <c r="I1721" s="31">
        <v>0</v>
      </c>
      <c r="J1721" s="32">
        <v>0</v>
      </c>
      <c r="K1721" s="32">
        <v>0</v>
      </c>
      <c r="L1721" s="28"/>
      <c r="M1721" s="28"/>
      <c r="N1721" s="21"/>
      <c r="O1721" s="21"/>
      <c r="P1721" s="21"/>
    </row>
    <row r="1722" spans="3:16" s="7" customFormat="1">
      <c r="C1722" s="126" t="s">
        <v>796</v>
      </c>
      <c r="D1722" s="100" t="s">
        <v>797</v>
      </c>
      <c r="E1722" s="116" t="s">
        <v>597</v>
      </c>
      <c r="F1722" s="116">
        <v>2021</v>
      </c>
      <c r="G1722" s="116">
        <v>2022</v>
      </c>
      <c r="H1722" s="85" t="s">
        <v>19</v>
      </c>
      <c r="I1722" s="22">
        <f>I1723+I1725+I1727+I1728</f>
        <v>600000</v>
      </c>
      <c r="J1722" s="4">
        <f t="shared" ref="J1722:M1722" si="657">J1723+J1725+J1727+J1728</f>
        <v>600000</v>
      </c>
      <c r="K1722" s="4">
        <f t="shared" si="657"/>
        <v>600000</v>
      </c>
      <c r="L1722" s="28">
        <f t="shared" si="657"/>
        <v>60015.7</v>
      </c>
      <c r="M1722" s="28">
        <f t="shared" si="657"/>
        <v>59737.5</v>
      </c>
      <c r="N1722" s="21">
        <f t="shared" si="641"/>
        <v>9.9562500000000007</v>
      </c>
      <c r="O1722" s="21">
        <f t="shared" si="642"/>
        <v>9.9562500000000007</v>
      </c>
      <c r="P1722" s="21">
        <f t="shared" si="643"/>
        <v>10.002616666666666</v>
      </c>
    </row>
    <row r="1723" spans="3:16" s="7" customFormat="1">
      <c r="C1723" s="127"/>
      <c r="D1723" s="101"/>
      <c r="E1723" s="110"/>
      <c r="F1723" s="117"/>
      <c r="G1723" s="117"/>
      <c r="H1723" s="85" t="s">
        <v>20</v>
      </c>
      <c r="I1723" s="31">
        <f t="shared" ref="I1723:M1723" si="658">I1730</f>
        <v>66000</v>
      </c>
      <c r="J1723" s="32">
        <f t="shared" si="658"/>
        <v>66000</v>
      </c>
      <c r="K1723" s="32">
        <f t="shared" si="658"/>
        <v>66000</v>
      </c>
      <c r="L1723" s="32">
        <f t="shared" si="658"/>
        <v>6601.7</v>
      </c>
      <c r="M1723" s="32">
        <f t="shared" si="658"/>
        <v>6571.1</v>
      </c>
      <c r="N1723" s="21">
        <f t="shared" si="641"/>
        <v>9.956212121212122</v>
      </c>
      <c r="O1723" s="21">
        <f t="shared" si="642"/>
        <v>9.956212121212122</v>
      </c>
      <c r="P1723" s="21">
        <f t="shared" si="643"/>
        <v>10.002575757575757</v>
      </c>
    </row>
    <row r="1724" spans="3:16" s="7" customFormat="1" ht="30">
      <c r="C1724" s="127"/>
      <c r="D1724" s="101"/>
      <c r="E1724" s="110"/>
      <c r="F1724" s="117"/>
      <c r="G1724" s="117"/>
      <c r="H1724" s="86" t="s">
        <v>999</v>
      </c>
      <c r="I1724" s="31">
        <f>I1731</f>
        <v>66000</v>
      </c>
      <c r="J1724" s="31">
        <f t="shared" ref="J1724:M1724" si="659">J1731</f>
        <v>66000</v>
      </c>
      <c r="K1724" s="31">
        <f t="shared" si="659"/>
        <v>66000</v>
      </c>
      <c r="L1724" s="31">
        <f t="shared" si="659"/>
        <v>6601.7</v>
      </c>
      <c r="M1724" s="31">
        <f t="shared" si="659"/>
        <v>6571.1</v>
      </c>
      <c r="N1724" s="21">
        <f t="shared" ref="N1724:N1726" si="660">M1724/I1724*100</f>
        <v>9.956212121212122</v>
      </c>
      <c r="O1724" s="21">
        <f t="shared" ref="O1724:O1726" si="661">M1724/J1724*100</f>
        <v>9.956212121212122</v>
      </c>
      <c r="P1724" s="21">
        <f t="shared" ref="P1724:P1726" si="662">L1724/K1724*100</f>
        <v>10.002575757575757</v>
      </c>
    </row>
    <row r="1725" spans="3:16" s="7" customFormat="1">
      <c r="C1725" s="127"/>
      <c r="D1725" s="101"/>
      <c r="E1725" s="110"/>
      <c r="F1725" s="117"/>
      <c r="G1725" s="117"/>
      <c r="H1725" s="214" t="s">
        <v>21</v>
      </c>
      <c r="I1725" s="31">
        <f>I1732</f>
        <v>534000</v>
      </c>
      <c r="J1725" s="32">
        <f>J1732</f>
        <v>534000</v>
      </c>
      <c r="K1725" s="32">
        <f>K1732</f>
        <v>534000</v>
      </c>
      <c r="L1725" s="32">
        <f t="shared" ref="L1725:M1725" si="663">L1732</f>
        <v>53414</v>
      </c>
      <c r="M1725" s="32">
        <f t="shared" si="663"/>
        <v>53166.400000000001</v>
      </c>
      <c r="N1725" s="21">
        <f t="shared" si="660"/>
        <v>9.9562546816479394</v>
      </c>
      <c r="O1725" s="21">
        <f t="shared" si="661"/>
        <v>9.9562546816479394</v>
      </c>
      <c r="P1725" s="21">
        <f t="shared" si="662"/>
        <v>10.002621722846442</v>
      </c>
    </row>
    <row r="1726" spans="3:16" s="7" customFormat="1" ht="30">
      <c r="C1726" s="127"/>
      <c r="D1726" s="101"/>
      <c r="E1726" s="110"/>
      <c r="F1726" s="117"/>
      <c r="G1726" s="117"/>
      <c r="H1726" s="87" t="s">
        <v>1000</v>
      </c>
      <c r="I1726" s="31">
        <f>I1733</f>
        <v>534000</v>
      </c>
      <c r="J1726" s="31">
        <f t="shared" ref="J1726:M1726" si="664">J1733</f>
        <v>534000</v>
      </c>
      <c r="K1726" s="31">
        <f t="shared" si="664"/>
        <v>534000</v>
      </c>
      <c r="L1726" s="31">
        <f t="shared" si="664"/>
        <v>53414</v>
      </c>
      <c r="M1726" s="31">
        <f t="shared" si="664"/>
        <v>53166.400000000001</v>
      </c>
      <c r="N1726" s="21">
        <f t="shared" si="660"/>
        <v>9.9562546816479394</v>
      </c>
      <c r="O1726" s="21">
        <f t="shared" si="661"/>
        <v>9.9562546816479394</v>
      </c>
      <c r="P1726" s="21">
        <f t="shared" si="662"/>
        <v>10.002621722846442</v>
      </c>
    </row>
    <row r="1727" spans="3:16" s="7" customFormat="1">
      <c r="C1727" s="127"/>
      <c r="D1727" s="101"/>
      <c r="E1727" s="110"/>
      <c r="F1727" s="117"/>
      <c r="G1727" s="117"/>
      <c r="H1727" s="85" t="s">
        <v>31</v>
      </c>
      <c r="I1727" s="31">
        <v>0</v>
      </c>
      <c r="J1727" s="32">
        <v>0</v>
      </c>
      <c r="K1727" s="32">
        <v>0</v>
      </c>
      <c r="L1727" s="28"/>
      <c r="M1727" s="28"/>
      <c r="N1727" s="21"/>
      <c r="O1727" s="21"/>
      <c r="P1727" s="21"/>
    </row>
    <row r="1728" spans="3:16" s="7" customFormat="1">
      <c r="C1728" s="128"/>
      <c r="D1728" s="102"/>
      <c r="E1728" s="111"/>
      <c r="F1728" s="118"/>
      <c r="G1728" s="118"/>
      <c r="H1728" s="85" t="s">
        <v>35</v>
      </c>
      <c r="I1728" s="31">
        <v>0</v>
      </c>
      <c r="J1728" s="32">
        <v>0</v>
      </c>
      <c r="K1728" s="32">
        <v>0</v>
      </c>
      <c r="L1728" s="28"/>
      <c r="M1728" s="28"/>
      <c r="N1728" s="21"/>
      <c r="O1728" s="21"/>
      <c r="P1728" s="21"/>
    </row>
    <row r="1729" spans="3:16" s="7" customFormat="1">
      <c r="C1729" s="126" t="s">
        <v>798</v>
      </c>
      <c r="D1729" s="100" t="s">
        <v>799</v>
      </c>
      <c r="E1729" s="116" t="s">
        <v>597</v>
      </c>
      <c r="F1729" s="116">
        <v>2021</v>
      </c>
      <c r="G1729" s="116">
        <v>2022</v>
      </c>
      <c r="H1729" s="85" t="s">
        <v>19</v>
      </c>
      <c r="I1729" s="22">
        <f>I1730+I1732+I1734+I1735</f>
        <v>600000</v>
      </c>
      <c r="J1729" s="4">
        <f>J1730+J1732+J1734+J1735</f>
        <v>600000</v>
      </c>
      <c r="K1729" s="4">
        <f t="shared" ref="K1729:M1729" si="665">K1730+K1732+K1734+K1735</f>
        <v>600000</v>
      </c>
      <c r="L1729" s="4">
        <f t="shared" si="665"/>
        <v>60015.7</v>
      </c>
      <c r="M1729" s="4">
        <f t="shared" si="665"/>
        <v>59737.5</v>
      </c>
      <c r="N1729" s="21">
        <f t="shared" si="641"/>
        <v>9.9562500000000007</v>
      </c>
      <c r="O1729" s="21">
        <f t="shared" si="642"/>
        <v>9.9562500000000007</v>
      </c>
      <c r="P1729" s="21">
        <f t="shared" si="643"/>
        <v>10.002616666666666</v>
      </c>
    </row>
    <row r="1730" spans="3:16" s="7" customFormat="1">
      <c r="C1730" s="127"/>
      <c r="D1730" s="101"/>
      <c r="E1730" s="110"/>
      <c r="F1730" s="117"/>
      <c r="G1730" s="117"/>
      <c r="H1730" s="85" t="s">
        <v>20</v>
      </c>
      <c r="I1730" s="44">
        <v>66000</v>
      </c>
      <c r="J1730" s="45">
        <v>66000</v>
      </c>
      <c r="K1730" s="45">
        <v>66000</v>
      </c>
      <c r="L1730" s="4">
        <v>6601.7</v>
      </c>
      <c r="M1730" s="4">
        <v>6571.1</v>
      </c>
      <c r="N1730" s="21">
        <f t="shared" si="641"/>
        <v>9.956212121212122</v>
      </c>
      <c r="O1730" s="21">
        <f t="shared" si="642"/>
        <v>9.956212121212122</v>
      </c>
      <c r="P1730" s="21">
        <f t="shared" si="643"/>
        <v>10.002575757575757</v>
      </c>
    </row>
    <row r="1731" spans="3:16" s="7" customFormat="1" ht="30">
      <c r="C1731" s="127"/>
      <c r="D1731" s="101"/>
      <c r="E1731" s="110"/>
      <c r="F1731" s="117"/>
      <c r="G1731" s="117"/>
      <c r="H1731" s="86" t="s">
        <v>999</v>
      </c>
      <c r="I1731" s="44">
        <f>I1730</f>
        <v>66000</v>
      </c>
      <c r="J1731" s="44">
        <f t="shared" ref="J1731:M1731" si="666">J1730</f>
        <v>66000</v>
      </c>
      <c r="K1731" s="44">
        <f t="shared" si="666"/>
        <v>66000</v>
      </c>
      <c r="L1731" s="44">
        <f t="shared" si="666"/>
        <v>6601.7</v>
      </c>
      <c r="M1731" s="44">
        <f t="shared" si="666"/>
        <v>6571.1</v>
      </c>
      <c r="N1731" s="21"/>
      <c r="O1731" s="21"/>
      <c r="P1731" s="21"/>
    </row>
    <row r="1732" spans="3:16" s="7" customFormat="1">
      <c r="C1732" s="127"/>
      <c r="D1732" s="101"/>
      <c r="E1732" s="110"/>
      <c r="F1732" s="117"/>
      <c r="G1732" s="117"/>
      <c r="H1732" s="214" t="s">
        <v>21</v>
      </c>
      <c r="I1732" s="44">
        <v>534000</v>
      </c>
      <c r="J1732" s="45">
        <v>534000</v>
      </c>
      <c r="K1732" s="45">
        <v>534000</v>
      </c>
      <c r="L1732" s="4">
        <v>53414</v>
      </c>
      <c r="M1732" s="4">
        <v>53166.400000000001</v>
      </c>
      <c r="N1732" s="21">
        <f t="shared" si="641"/>
        <v>9.9562546816479394</v>
      </c>
      <c r="O1732" s="21">
        <f t="shared" si="642"/>
        <v>9.9562546816479394</v>
      </c>
      <c r="P1732" s="21">
        <f t="shared" si="643"/>
        <v>10.002621722846442</v>
      </c>
    </row>
    <row r="1733" spans="3:16" s="7" customFormat="1" ht="30">
      <c r="C1733" s="127"/>
      <c r="D1733" s="101"/>
      <c r="E1733" s="110"/>
      <c r="F1733" s="117"/>
      <c r="G1733" s="117"/>
      <c r="H1733" s="87" t="s">
        <v>1000</v>
      </c>
      <c r="I1733" s="44">
        <f>I1732</f>
        <v>534000</v>
      </c>
      <c r="J1733" s="44">
        <f t="shared" ref="J1733:M1733" si="667">J1732</f>
        <v>534000</v>
      </c>
      <c r="K1733" s="44">
        <f t="shared" si="667"/>
        <v>534000</v>
      </c>
      <c r="L1733" s="44">
        <f t="shared" si="667"/>
        <v>53414</v>
      </c>
      <c r="M1733" s="44">
        <f t="shared" si="667"/>
        <v>53166.400000000001</v>
      </c>
      <c r="N1733" s="21"/>
      <c r="O1733" s="21"/>
      <c r="P1733" s="21"/>
    </row>
    <row r="1734" spans="3:16" s="7" customFormat="1">
      <c r="C1734" s="127"/>
      <c r="D1734" s="101"/>
      <c r="E1734" s="110"/>
      <c r="F1734" s="117"/>
      <c r="G1734" s="117"/>
      <c r="H1734" s="85" t="s">
        <v>31</v>
      </c>
      <c r="I1734" s="31">
        <v>0</v>
      </c>
      <c r="J1734" s="32">
        <v>0</v>
      </c>
      <c r="K1734" s="32">
        <v>0</v>
      </c>
      <c r="L1734" s="28"/>
      <c r="M1734" s="28"/>
      <c r="N1734" s="21"/>
      <c r="O1734" s="21"/>
      <c r="P1734" s="21"/>
    </row>
    <row r="1735" spans="3:16" s="7" customFormat="1">
      <c r="C1735" s="128"/>
      <c r="D1735" s="102"/>
      <c r="E1735" s="111"/>
      <c r="F1735" s="118"/>
      <c r="G1735" s="118"/>
      <c r="H1735" s="85" t="s">
        <v>35</v>
      </c>
      <c r="I1735" s="31">
        <v>0</v>
      </c>
      <c r="J1735" s="32">
        <v>0</v>
      </c>
      <c r="K1735" s="32">
        <v>0</v>
      </c>
      <c r="L1735" s="28"/>
      <c r="M1735" s="28"/>
      <c r="N1735" s="21"/>
      <c r="O1735" s="21"/>
      <c r="P1735" s="21"/>
    </row>
    <row r="1736" spans="3:16" s="7" customFormat="1" hidden="1">
      <c r="C1736" s="126" t="s">
        <v>800</v>
      </c>
      <c r="D1736" s="100" t="s">
        <v>801</v>
      </c>
      <c r="E1736" s="116" t="s">
        <v>597</v>
      </c>
      <c r="F1736" s="116">
        <v>2020</v>
      </c>
      <c r="G1736" s="116">
        <v>2021</v>
      </c>
      <c r="H1736" s="85" t="s">
        <v>19</v>
      </c>
      <c r="I1736" s="22">
        <f>I1737+I1738+I1739+I1740</f>
        <v>0</v>
      </c>
      <c r="J1736" s="4">
        <f t="shared" ref="J1736:M1736" si="668">J1737+J1738+J1739+J1740</f>
        <v>0</v>
      </c>
      <c r="K1736" s="4">
        <f t="shared" si="668"/>
        <v>0</v>
      </c>
      <c r="L1736" s="28">
        <f t="shared" si="668"/>
        <v>0</v>
      </c>
      <c r="M1736" s="28">
        <f t="shared" si="668"/>
        <v>0</v>
      </c>
      <c r="N1736" s="21"/>
      <c r="O1736" s="21"/>
      <c r="P1736" s="21"/>
    </row>
    <row r="1737" spans="3:16" s="7" customFormat="1" hidden="1">
      <c r="C1737" s="127"/>
      <c r="D1737" s="101"/>
      <c r="E1737" s="110"/>
      <c r="F1737" s="117"/>
      <c r="G1737" s="117"/>
      <c r="H1737" s="85" t="s">
        <v>20</v>
      </c>
      <c r="I1737" s="31">
        <v>0</v>
      </c>
      <c r="J1737" s="32">
        <v>0</v>
      </c>
      <c r="K1737" s="32">
        <v>0</v>
      </c>
      <c r="L1737" s="28"/>
      <c r="M1737" s="28"/>
      <c r="N1737" s="21"/>
      <c r="O1737" s="21"/>
      <c r="P1737" s="21"/>
    </row>
    <row r="1738" spans="3:16" s="7" customFormat="1" hidden="1">
      <c r="C1738" s="127"/>
      <c r="D1738" s="101"/>
      <c r="E1738" s="110"/>
      <c r="F1738" s="117"/>
      <c r="G1738" s="117"/>
      <c r="H1738" s="85" t="s">
        <v>21</v>
      </c>
      <c r="I1738" s="31">
        <v>0</v>
      </c>
      <c r="J1738" s="32">
        <v>0</v>
      </c>
      <c r="K1738" s="32">
        <v>0</v>
      </c>
      <c r="L1738" s="28"/>
      <c r="M1738" s="28"/>
      <c r="N1738" s="21"/>
      <c r="O1738" s="21"/>
      <c r="P1738" s="21"/>
    </row>
    <row r="1739" spans="3:16" s="7" customFormat="1" hidden="1">
      <c r="C1739" s="127"/>
      <c r="D1739" s="101"/>
      <c r="E1739" s="110"/>
      <c r="F1739" s="117"/>
      <c r="G1739" s="117"/>
      <c r="H1739" s="85" t="s">
        <v>31</v>
      </c>
      <c r="I1739" s="31">
        <v>0</v>
      </c>
      <c r="J1739" s="32">
        <v>0</v>
      </c>
      <c r="K1739" s="32">
        <v>0</v>
      </c>
      <c r="L1739" s="28"/>
      <c r="M1739" s="28"/>
      <c r="N1739" s="21"/>
      <c r="O1739" s="21"/>
      <c r="P1739" s="21"/>
    </row>
    <row r="1740" spans="3:16" s="7" customFormat="1" hidden="1">
      <c r="C1740" s="128"/>
      <c r="D1740" s="102"/>
      <c r="E1740" s="111"/>
      <c r="F1740" s="118"/>
      <c r="G1740" s="118"/>
      <c r="H1740" s="85" t="s">
        <v>35</v>
      </c>
      <c r="I1740" s="31">
        <v>0</v>
      </c>
      <c r="J1740" s="32">
        <v>0</v>
      </c>
      <c r="K1740" s="32">
        <v>0</v>
      </c>
      <c r="L1740" s="28"/>
      <c r="M1740" s="28"/>
      <c r="N1740" s="21"/>
      <c r="O1740" s="21"/>
      <c r="P1740" s="21"/>
    </row>
    <row r="1741" spans="3:16" s="7" customFormat="1" ht="60" customHeight="1">
      <c r="C1741" s="82"/>
      <c r="D1741" s="100" t="s">
        <v>998</v>
      </c>
      <c r="E1741" s="116" t="s">
        <v>597</v>
      </c>
      <c r="F1741" s="116">
        <v>2021</v>
      </c>
      <c r="G1741" s="116">
        <v>2023</v>
      </c>
      <c r="H1741" s="85" t="s">
        <v>19</v>
      </c>
      <c r="I1741" s="22">
        <f>I1742+I1743+I1744+I1745</f>
        <v>0</v>
      </c>
      <c r="J1741" s="4">
        <f t="shared" ref="J1741:M1741" si="669">J1742+J1743+J1744+J1745</f>
        <v>25000</v>
      </c>
      <c r="K1741" s="4">
        <f t="shared" si="669"/>
        <v>25000</v>
      </c>
      <c r="L1741" s="28">
        <f t="shared" si="669"/>
        <v>0</v>
      </c>
      <c r="M1741" s="28">
        <f t="shared" si="669"/>
        <v>0</v>
      </c>
      <c r="N1741" s="21"/>
      <c r="O1741" s="21"/>
      <c r="P1741" s="21"/>
    </row>
    <row r="1742" spans="3:16" s="7" customFormat="1">
      <c r="C1742" s="82"/>
      <c r="D1742" s="101"/>
      <c r="E1742" s="110"/>
      <c r="F1742" s="117"/>
      <c r="G1742" s="117"/>
      <c r="H1742" s="85" t="s">
        <v>20</v>
      </c>
      <c r="I1742" s="31">
        <v>0</v>
      </c>
      <c r="J1742" s="32">
        <v>25000</v>
      </c>
      <c r="K1742" s="32">
        <v>25000</v>
      </c>
      <c r="L1742" s="28"/>
      <c r="M1742" s="28"/>
      <c r="N1742" s="21"/>
      <c r="O1742" s="21"/>
      <c r="P1742" s="21"/>
    </row>
    <row r="1743" spans="3:16" s="7" customFormat="1">
      <c r="C1743" s="82"/>
      <c r="D1743" s="101"/>
      <c r="E1743" s="110"/>
      <c r="F1743" s="117"/>
      <c r="G1743" s="117"/>
      <c r="H1743" s="85" t="s">
        <v>21</v>
      </c>
      <c r="I1743" s="31">
        <v>0</v>
      </c>
      <c r="J1743" s="32">
        <v>0</v>
      </c>
      <c r="K1743" s="32">
        <v>0</v>
      </c>
      <c r="L1743" s="28"/>
      <c r="M1743" s="28"/>
      <c r="N1743" s="21"/>
      <c r="O1743" s="21"/>
      <c r="P1743" s="21"/>
    </row>
    <row r="1744" spans="3:16" s="7" customFormat="1">
      <c r="C1744" s="82"/>
      <c r="D1744" s="101"/>
      <c r="E1744" s="110"/>
      <c r="F1744" s="117"/>
      <c r="G1744" s="117"/>
      <c r="H1744" s="85" t="s">
        <v>31</v>
      </c>
      <c r="I1744" s="31">
        <v>0</v>
      </c>
      <c r="J1744" s="32">
        <v>0</v>
      </c>
      <c r="K1744" s="32">
        <v>0</v>
      </c>
      <c r="L1744" s="28"/>
      <c r="M1744" s="28"/>
      <c r="N1744" s="21"/>
      <c r="O1744" s="21"/>
      <c r="P1744" s="21"/>
    </row>
    <row r="1745" spans="3:16" s="7" customFormat="1">
      <c r="C1745" s="82"/>
      <c r="D1745" s="102"/>
      <c r="E1745" s="111"/>
      <c r="F1745" s="118"/>
      <c r="G1745" s="118"/>
      <c r="H1745" s="85" t="s">
        <v>35</v>
      </c>
      <c r="I1745" s="31">
        <v>0</v>
      </c>
      <c r="J1745" s="32">
        <v>0</v>
      </c>
      <c r="K1745" s="32">
        <v>0</v>
      </c>
      <c r="L1745" s="28"/>
      <c r="M1745" s="28"/>
      <c r="N1745" s="21"/>
      <c r="O1745" s="21"/>
      <c r="P1745" s="21"/>
    </row>
    <row r="1746" spans="3:16" s="7" customFormat="1">
      <c r="C1746" s="126" t="s">
        <v>800</v>
      </c>
      <c r="D1746" s="100" t="s">
        <v>802</v>
      </c>
      <c r="E1746" s="129" t="s">
        <v>803</v>
      </c>
      <c r="F1746" s="116">
        <v>2021</v>
      </c>
      <c r="G1746" s="116">
        <v>2023</v>
      </c>
      <c r="H1746" s="85" t="s">
        <v>19</v>
      </c>
      <c r="I1746" s="22">
        <f>I1747+I1749+I1751+I1752</f>
        <v>77192.899999999994</v>
      </c>
      <c r="J1746" s="4">
        <f t="shared" ref="J1746:M1746" si="670">J1747+J1749+J1751+J1752</f>
        <v>77192.899999999994</v>
      </c>
      <c r="K1746" s="4">
        <f t="shared" si="670"/>
        <v>77192.899999999994</v>
      </c>
      <c r="L1746" s="28">
        <f t="shared" si="670"/>
        <v>31075.7</v>
      </c>
      <c r="M1746" s="28">
        <f t="shared" si="670"/>
        <v>24995.100000000002</v>
      </c>
      <c r="N1746" s="21">
        <f t="shared" si="641"/>
        <v>32.380050496872123</v>
      </c>
      <c r="O1746" s="21">
        <f t="shared" si="642"/>
        <v>32.380050496872123</v>
      </c>
      <c r="P1746" s="21">
        <f t="shared" si="643"/>
        <v>40.257199820190721</v>
      </c>
    </row>
    <row r="1747" spans="3:16" s="7" customFormat="1">
      <c r="C1747" s="127"/>
      <c r="D1747" s="101"/>
      <c r="E1747" s="129"/>
      <c r="F1747" s="117"/>
      <c r="G1747" s="117"/>
      <c r="H1747" s="85" t="s">
        <v>20</v>
      </c>
      <c r="I1747" s="31">
        <f>I1754+I1761+I1768+I1773+I1778+I1783+I1788</f>
        <v>7848.4</v>
      </c>
      <c r="J1747" s="32">
        <f>J1754+J1761+J1768+J1773+J1778+J1783+J1788</f>
        <v>7848.4</v>
      </c>
      <c r="K1747" s="32">
        <f>K1754+K1761+K1768+K1773+K1778+K1783+K1788</f>
        <v>7848.4</v>
      </c>
      <c r="L1747" s="28">
        <f>L1754+L1761+L1768+L1773+L1778+L1783+L1788</f>
        <v>2775.5</v>
      </c>
      <c r="M1747" s="28">
        <f>M1754+M1761+M1768+M1773+M1778+M1783+M1788</f>
        <v>2106.6999999999998</v>
      </c>
      <c r="N1747" s="21">
        <f t="shared" si="641"/>
        <v>26.842413740380206</v>
      </c>
      <c r="O1747" s="21">
        <f t="shared" si="642"/>
        <v>26.842413740380206</v>
      </c>
      <c r="P1747" s="21">
        <f t="shared" si="643"/>
        <v>35.363895825900819</v>
      </c>
    </row>
    <row r="1748" spans="3:16" s="7" customFormat="1" ht="30">
      <c r="C1748" s="127"/>
      <c r="D1748" s="101"/>
      <c r="E1748" s="129"/>
      <c r="F1748" s="117"/>
      <c r="G1748" s="117"/>
      <c r="H1748" s="86" t="s">
        <v>999</v>
      </c>
      <c r="I1748" s="31">
        <f>I1755+I1762+I1789</f>
        <v>7848.4</v>
      </c>
      <c r="J1748" s="31">
        <f t="shared" ref="J1748:M1748" si="671">J1755+J1762+J1789</f>
        <v>7848.4</v>
      </c>
      <c r="K1748" s="31">
        <f t="shared" si="671"/>
        <v>7848.4</v>
      </c>
      <c r="L1748" s="31">
        <f t="shared" si="671"/>
        <v>2775.5</v>
      </c>
      <c r="M1748" s="31">
        <f t="shared" si="671"/>
        <v>2106.6999999999998</v>
      </c>
      <c r="N1748" s="21"/>
      <c r="O1748" s="21"/>
      <c r="P1748" s="21"/>
    </row>
    <row r="1749" spans="3:16" s="7" customFormat="1">
      <c r="C1749" s="127"/>
      <c r="D1749" s="101"/>
      <c r="E1749" s="129"/>
      <c r="F1749" s="117"/>
      <c r="G1749" s="117"/>
      <c r="H1749" s="214" t="s">
        <v>21</v>
      </c>
      <c r="I1749" s="31">
        <f>I1756+I1763+I1769+I1774+I1779+I1784+I1790</f>
        <v>69344.5</v>
      </c>
      <c r="J1749" s="32">
        <f>J1756+J1763+J1769+J1774+J1779+J1784+J1790</f>
        <v>69344.5</v>
      </c>
      <c r="K1749" s="32">
        <f>K1756+K1763+K1769+K1774+K1779+K1784+K1790</f>
        <v>69344.5</v>
      </c>
      <c r="L1749" s="32">
        <f t="shared" ref="L1749:M1749" si="672">L1756+L1763+L1769+L1774+L1779+L1784+L1790</f>
        <v>28300.2</v>
      </c>
      <c r="M1749" s="32">
        <f t="shared" si="672"/>
        <v>22888.400000000001</v>
      </c>
      <c r="N1749" s="21">
        <f t="shared" si="641"/>
        <v>33.006799385675869</v>
      </c>
      <c r="O1749" s="21">
        <f t="shared" si="642"/>
        <v>33.006799385675869</v>
      </c>
      <c r="P1749" s="21">
        <f t="shared" si="643"/>
        <v>40.811023224624883</v>
      </c>
    </row>
    <row r="1750" spans="3:16" s="7" customFormat="1" ht="30">
      <c r="C1750" s="127"/>
      <c r="D1750" s="101"/>
      <c r="E1750" s="129"/>
      <c r="F1750" s="117"/>
      <c r="G1750" s="117"/>
      <c r="H1750" s="87" t="s">
        <v>1000</v>
      </c>
      <c r="I1750" s="31">
        <f>I1757+I1764+I1791</f>
        <v>69344.5</v>
      </c>
      <c r="J1750" s="31">
        <f t="shared" ref="J1750:M1750" si="673">J1757+J1764+J1791</f>
        <v>69344.5</v>
      </c>
      <c r="K1750" s="31">
        <f t="shared" si="673"/>
        <v>69344.5</v>
      </c>
      <c r="L1750" s="31">
        <f t="shared" si="673"/>
        <v>28300.2</v>
      </c>
      <c r="M1750" s="31">
        <f t="shared" si="673"/>
        <v>22888.400000000001</v>
      </c>
      <c r="N1750" s="21"/>
      <c r="O1750" s="21"/>
      <c r="P1750" s="21"/>
    </row>
    <row r="1751" spans="3:16" s="7" customFormat="1">
      <c r="C1751" s="127"/>
      <c r="D1751" s="101"/>
      <c r="E1751" s="129"/>
      <c r="F1751" s="117"/>
      <c r="G1751" s="117"/>
      <c r="H1751" s="85" t="s">
        <v>31</v>
      </c>
      <c r="I1751" s="31">
        <f>I1758+I1765+I1770</f>
        <v>0</v>
      </c>
      <c r="J1751" s="32">
        <f>J1758+J1765+J1770</f>
        <v>0</v>
      </c>
      <c r="K1751" s="32">
        <f>K1758+K1765+K1770</f>
        <v>0</v>
      </c>
      <c r="L1751" s="28">
        <f>L1758+L1765+L1770</f>
        <v>0</v>
      </c>
      <c r="M1751" s="28">
        <f>M1758+M1765+M1770</f>
        <v>0</v>
      </c>
      <c r="N1751" s="21"/>
      <c r="O1751" s="21"/>
      <c r="P1751" s="21"/>
    </row>
    <row r="1752" spans="3:16" s="7" customFormat="1">
      <c r="C1752" s="128"/>
      <c r="D1752" s="102"/>
      <c r="E1752" s="129"/>
      <c r="F1752" s="118"/>
      <c r="G1752" s="118"/>
      <c r="H1752" s="85" t="s">
        <v>35</v>
      </c>
      <c r="I1752" s="31">
        <f>I1759+I1766+I1771</f>
        <v>0</v>
      </c>
      <c r="J1752" s="32">
        <f>J1759+J1766+J1771</f>
        <v>0</v>
      </c>
      <c r="K1752" s="32">
        <f>K1759+K1766+K1771</f>
        <v>0</v>
      </c>
      <c r="L1752" s="28"/>
      <c r="M1752" s="28"/>
      <c r="N1752" s="21"/>
      <c r="O1752" s="21"/>
      <c r="P1752" s="21"/>
    </row>
    <row r="1753" spans="3:16" s="7" customFormat="1">
      <c r="C1753" s="126" t="s">
        <v>804</v>
      </c>
      <c r="D1753" s="100" t="s">
        <v>805</v>
      </c>
      <c r="E1753" s="129" t="s">
        <v>206</v>
      </c>
      <c r="F1753" s="116">
        <v>2021</v>
      </c>
      <c r="G1753" s="116">
        <v>2021</v>
      </c>
      <c r="H1753" s="85" t="s">
        <v>19</v>
      </c>
      <c r="I1753" s="22">
        <f>I1754+I1756+I1758+I1759</f>
        <v>7142.9</v>
      </c>
      <c r="J1753" s="4">
        <f t="shared" ref="J1753:M1753" si="674">J1754+J1756+J1758+J1759</f>
        <v>7142.9</v>
      </c>
      <c r="K1753" s="4">
        <f t="shared" si="674"/>
        <v>7142.9</v>
      </c>
      <c r="L1753" s="28">
        <f t="shared" si="674"/>
        <v>7142.9</v>
      </c>
      <c r="M1753" s="28">
        <f t="shared" si="674"/>
        <v>7142.9</v>
      </c>
      <c r="N1753" s="21">
        <f t="shared" si="641"/>
        <v>100</v>
      </c>
      <c r="O1753" s="21">
        <f t="shared" si="642"/>
        <v>100</v>
      </c>
      <c r="P1753" s="21">
        <f t="shared" si="643"/>
        <v>100</v>
      </c>
    </row>
    <row r="1754" spans="3:16" s="7" customFormat="1">
      <c r="C1754" s="127"/>
      <c r="D1754" s="101"/>
      <c r="E1754" s="129"/>
      <c r="F1754" s="117"/>
      <c r="G1754" s="117"/>
      <c r="H1754" s="85" t="s">
        <v>20</v>
      </c>
      <c r="I1754" s="31">
        <v>142.9</v>
      </c>
      <c r="J1754" s="32">
        <v>142.9</v>
      </c>
      <c r="K1754" s="32">
        <v>142.9</v>
      </c>
      <c r="L1754" s="28">
        <v>142.9</v>
      </c>
      <c r="M1754" s="28">
        <v>142.9</v>
      </c>
      <c r="N1754" s="21">
        <f t="shared" si="641"/>
        <v>100</v>
      </c>
      <c r="O1754" s="21">
        <f t="shared" si="642"/>
        <v>100</v>
      </c>
      <c r="P1754" s="21">
        <f t="shared" si="643"/>
        <v>100</v>
      </c>
    </row>
    <row r="1755" spans="3:16" s="7" customFormat="1" ht="30">
      <c r="C1755" s="127"/>
      <c r="D1755" s="101"/>
      <c r="E1755" s="129"/>
      <c r="F1755" s="117"/>
      <c r="G1755" s="117"/>
      <c r="H1755" s="86" t="s">
        <v>999</v>
      </c>
      <c r="I1755" s="31">
        <f>I1754</f>
        <v>142.9</v>
      </c>
      <c r="J1755" s="31">
        <f t="shared" ref="J1755:M1755" si="675">J1754</f>
        <v>142.9</v>
      </c>
      <c r="K1755" s="31">
        <f t="shared" si="675"/>
        <v>142.9</v>
      </c>
      <c r="L1755" s="31">
        <f t="shared" si="675"/>
        <v>142.9</v>
      </c>
      <c r="M1755" s="31">
        <f t="shared" si="675"/>
        <v>142.9</v>
      </c>
      <c r="N1755" s="21">
        <f t="shared" ref="N1755" si="676">M1755/I1755*100</f>
        <v>100</v>
      </c>
      <c r="O1755" s="21">
        <f t="shared" ref="O1755" si="677">M1755/J1755*100</f>
        <v>100</v>
      </c>
      <c r="P1755" s="21">
        <f t="shared" ref="P1755" si="678">L1755/K1755*100</f>
        <v>100</v>
      </c>
    </row>
    <row r="1756" spans="3:16" s="7" customFormat="1">
      <c r="C1756" s="127"/>
      <c r="D1756" s="101"/>
      <c r="E1756" s="129"/>
      <c r="F1756" s="117"/>
      <c r="G1756" s="117"/>
      <c r="H1756" s="214" t="s">
        <v>21</v>
      </c>
      <c r="I1756" s="31">
        <v>7000</v>
      </c>
      <c r="J1756" s="32">
        <v>7000</v>
      </c>
      <c r="K1756" s="32">
        <v>7000</v>
      </c>
      <c r="L1756" s="28">
        <v>7000</v>
      </c>
      <c r="M1756" s="28">
        <v>7000</v>
      </c>
      <c r="N1756" s="21">
        <f t="shared" si="641"/>
        <v>100</v>
      </c>
      <c r="O1756" s="21">
        <f t="shared" si="642"/>
        <v>100</v>
      </c>
      <c r="P1756" s="21">
        <f t="shared" si="643"/>
        <v>100</v>
      </c>
    </row>
    <row r="1757" spans="3:16" s="7" customFormat="1" ht="30">
      <c r="C1757" s="127"/>
      <c r="D1757" s="101"/>
      <c r="E1757" s="129"/>
      <c r="F1757" s="117"/>
      <c r="G1757" s="117"/>
      <c r="H1757" s="87" t="s">
        <v>1000</v>
      </c>
      <c r="I1757" s="31">
        <f>I1756</f>
        <v>7000</v>
      </c>
      <c r="J1757" s="31">
        <f t="shared" ref="J1757:M1757" si="679">J1756</f>
        <v>7000</v>
      </c>
      <c r="K1757" s="31">
        <f t="shared" si="679"/>
        <v>7000</v>
      </c>
      <c r="L1757" s="31">
        <f t="shared" si="679"/>
        <v>7000</v>
      </c>
      <c r="M1757" s="31">
        <f t="shared" si="679"/>
        <v>7000</v>
      </c>
      <c r="N1757" s="21">
        <f t="shared" ref="N1757" si="680">M1757/I1757*100</f>
        <v>100</v>
      </c>
      <c r="O1757" s="21">
        <f t="shared" ref="O1757" si="681">M1757/J1757*100</f>
        <v>100</v>
      </c>
      <c r="P1757" s="21">
        <f t="shared" ref="P1757" si="682">L1757/K1757*100</f>
        <v>100</v>
      </c>
    </row>
    <row r="1758" spans="3:16" s="7" customFormat="1">
      <c r="C1758" s="127"/>
      <c r="D1758" s="101"/>
      <c r="E1758" s="129"/>
      <c r="F1758" s="117"/>
      <c r="G1758" s="117"/>
      <c r="H1758" s="85" t="s">
        <v>31</v>
      </c>
      <c r="I1758" s="31">
        <v>0</v>
      </c>
      <c r="J1758" s="32">
        <v>0</v>
      </c>
      <c r="K1758" s="32">
        <v>0</v>
      </c>
      <c r="L1758" s="28"/>
      <c r="M1758" s="28"/>
      <c r="N1758" s="21"/>
      <c r="O1758" s="21"/>
      <c r="P1758" s="21"/>
    </row>
    <row r="1759" spans="3:16" s="7" customFormat="1">
      <c r="C1759" s="128"/>
      <c r="D1759" s="102"/>
      <c r="E1759" s="129"/>
      <c r="F1759" s="118"/>
      <c r="G1759" s="118"/>
      <c r="H1759" s="85" t="s">
        <v>35</v>
      </c>
      <c r="I1759" s="31">
        <v>0</v>
      </c>
      <c r="J1759" s="32">
        <v>0</v>
      </c>
      <c r="K1759" s="32">
        <v>0</v>
      </c>
      <c r="L1759" s="28"/>
      <c r="M1759" s="28"/>
      <c r="N1759" s="21"/>
      <c r="O1759" s="21"/>
      <c r="P1759" s="21"/>
    </row>
    <row r="1760" spans="3:16" s="7" customFormat="1">
      <c r="C1760" s="126" t="s">
        <v>806</v>
      </c>
      <c r="D1760" s="100" t="s">
        <v>807</v>
      </c>
      <c r="E1760" s="129" t="s">
        <v>290</v>
      </c>
      <c r="F1760" s="116">
        <v>2021</v>
      </c>
      <c r="G1760" s="116">
        <v>2023</v>
      </c>
      <c r="H1760" s="85" t="s">
        <v>19</v>
      </c>
      <c r="I1760" s="22">
        <f>I1761+I1763+I1765+I1766</f>
        <v>30468</v>
      </c>
      <c r="J1760" s="4">
        <f t="shared" ref="J1760:M1760" si="683">J1761+J1763+J1765+J1766</f>
        <v>30468</v>
      </c>
      <c r="K1760" s="4">
        <f t="shared" si="683"/>
        <v>30468</v>
      </c>
      <c r="L1760" s="32">
        <f t="shared" si="683"/>
        <v>11336.4</v>
      </c>
      <c r="M1760" s="32">
        <f t="shared" si="683"/>
        <v>5977.6</v>
      </c>
      <c r="N1760" s="21">
        <f t="shared" ref="N1760:N1831" si="684">M1760/I1760*100</f>
        <v>19.619272679532624</v>
      </c>
      <c r="O1760" s="21">
        <f t="shared" ref="O1760:O1831" si="685">M1760/J1760*100</f>
        <v>19.619272679532624</v>
      </c>
      <c r="P1760" s="21">
        <f t="shared" ref="P1760:P1831" si="686">L1760/K1760*100</f>
        <v>37.207562032296174</v>
      </c>
    </row>
    <row r="1761" spans="3:16" s="7" customFormat="1">
      <c r="C1761" s="127"/>
      <c r="D1761" s="101"/>
      <c r="E1761" s="129"/>
      <c r="F1761" s="117"/>
      <c r="G1761" s="117"/>
      <c r="H1761" s="85" t="s">
        <v>20</v>
      </c>
      <c r="I1761" s="31">
        <v>3351.5</v>
      </c>
      <c r="J1761" s="32">
        <v>3351.5</v>
      </c>
      <c r="K1761" s="32">
        <v>3351.5</v>
      </c>
      <c r="L1761" s="32">
        <v>1247</v>
      </c>
      <c r="M1761" s="32">
        <v>657.6</v>
      </c>
      <c r="N1761" s="21">
        <f t="shared" si="684"/>
        <v>19.621065194688946</v>
      </c>
      <c r="O1761" s="21">
        <f t="shared" si="685"/>
        <v>19.621065194688946</v>
      </c>
      <c r="P1761" s="21">
        <f t="shared" si="686"/>
        <v>37.207220647471281</v>
      </c>
    </row>
    <row r="1762" spans="3:16" s="7" customFormat="1" ht="30">
      <c r="C1762" s="127"/>
      <c r="D1762" s="101"/>
      <c r="E1762" s="129"/>
      <c r="F1762" s="117"/>
      <c r="G1762" s="117"/>
      <c r="H1762" s="86" t="s">
        <v>999</v>
      </c>
      <c r="I1762" s="31">
        <f>I1761</f>
        <v>3351.5</v>
      </c>
      <c r="J1762" s="31">
        <f t="shared" ref="J1762:M1762" si="687">J1761</f>
        <v>3351.5</v>
      </c>
      <c r="K1762" s="31">
        <f t="shared" si="687"/>
        <v>3351.5</v>
      </c>
      <c r="L1762" s="31">
        <f t="shared" si="687"/>
        <v>1247</v>
      </c>
      <c r="M1762" s="31">
        <f t="shared" si="687"/>
        <v>657.6</v>
      </c>
      <c r="N1762" s="21">
        <f t="shared" ref="N1762:N1764" si="688">M1762/I1762*100</f>
        <v>19.621065194688946</v>
      </c>
      <c r="O1762" s="21">
        <f t="shared" ref="O1762:O1764" si="689">M1762/J1762*100</f>
        <v>19.621065194688946</v>
      </c>
      <c r="P1762" s="21">
        <f t="shared" ref="P1762:P1764" si="690">L1762/K1762*100</f>
        <v>37.207220647471281</v>
      </c>
    </row>
    <row r="1763" spans="3:16" s="7" customFormat="1">
      <c r="C1763" s="127"/>
      <c r="D1763" s="101"/>
      <c r="E1763" s="129"/>
      <c r="F1763" s="117"/>
      <c r="G1763" s="117"/>
      <c r="H1763" s="214" t="s">
        <v>21</v>
      </c>
      <c r="I1763" s="31">
        <v>27116.5</v>
      </c>
      <c r="J1763" s="32">
        <v>27116.5</v>
      </c>
      <c r="K1763" s="32">
        <v>27116.5</v>
      </c>
      <c r="L1763" s="32">
        <v>10089.4</v>
      </c>
      <c r="M1763" s="32">
        <v>5320</v>
      </c>
      <c r="N1763" s="21">
        <f t="shared" si="688"/>
        <v>19.619051131230066</v>
      </c>
      <c r="O1763" s="21">
        <f t="shared" si="689"/>
        <v>19.619051131230066</v>
      </c>
      <c r="P1763" s="21">
        <f t="shared" si="690"/>
        <v>37.207604226209135</v>
      </c>
    </row>
    <row r="1764" spans="3:16" s="7" customFormat="1" ht="30">
      <c r="C1764" s="127"/>
      <c r="D1764" s="101"/>
      <c r="E1764" s="129"/>
      <c r="F1764" s="117"/>
      <c r="G1764" s="117"/>
      <c r="H1764" s="87" t="s">
        <v>1000</v>
      </c>
      <c r="I1764" s="31">
        <f>I1763</f>
        <v>27116.5</v>
      </c>
      <c r="J1764" s="31">
        <f t="shared" ref="J1764:M1764" si="691">J1763</f>
        <v>27116.5</v>
      </c>
      <c r="K1764" s="31">
        <f t="shared" si="691"/>
        <v>27116.5</v>
      </c>
      <c r="L1764" s="31">
        <f t="shared" si="691"/>
        <v>10089.4</v>
      </c>
      <c r="M1764" s="31">
        <f t="shared" si="691"/>
        <v>5320</v>
      </c>
      <c r="N1764" s="21">
        <f t="shared" si="688"/>
        <v>19.619051131230066</v>
      </c>
      <c r="O1764" s="21">
        <f t="shared" si="689"/>
        <v>19.619051131230066</v>
      </c>
      <c r="P1764" s="21">
        <f t="shared" si="690"/>
        <v>37.207604226209135</v>
      </c>
    </row>
    <row r="1765" spans="3:16" s="7" customFormat="1">
      <c r="C1765" s="127"/>
      <c r="D1765" s="101"/>
      <c r="E1765" s="129"/>
      <c r="F1765" s="117"/>
      <c r="G1765" s="117"/>
      <c r="H1765" s="85" t="s">
        <v>31</v>
      </c>
      <c r="I1765" s="31">
        <v>0</v>
      </c>
      <c r="J1765" s="32">
        <v>0</v>
      </c>
      <c r="K1765" s="32">
        <v>0</v>
      </c>
      <c r="L1765" s="28"/>
      <c r="M1765" s="28"/>
      <c r="N1765" s="21"/>
      <c r="O1765" s="21"/>
      <c r="P1765" s="21"/>
    </row>
    <row r="1766" spans="3:16" s="7" customFormat="1">
      <c r="C1766" s="128"/>
      <c r="D1766" s="102"/>
      <c r="E1766" s="129"/>
      <c r="F1766" s="118"/>
      <c r="G1766" s="118"/>
      <c r="H1766" s="85" t="s">
        <v>35</v>
      </c>
      <c r="I1766" s="31">
        <v>0</v>
      </c>
      <c r="J1766" s="32">
        <v>0</v>
      </c>
      <c r="K1766" s="32">
        <v>0</v>
      </c>
      <c r="L1766" s="32"/>
      <c r="M1766" s="28"/>
      <c r="N1766" s="21"/>
      <c r="O1766" s="21"/>
      <c r="P1766" s="21"/>
    </row>
    <row r="1767" spans="3:16" s="7" customFormat="1" hidden="1">
      <c r="C1767" s="126" t="s">
        <v>808</v>
      </c>
      <c r="D1767" s="100" t="s">
        <v>809</v>
      </c>
      <c r="E1767" s="129" t="s">
        <v>290</v>
      </c>
      <c r="F1767" s="116">
        <v>2021</v>
      </c>
      <c r="G1767" s="116">
        <v>2022</v>
      </c>
      <c r="H1767" s="85" t="s">
        <v>19</v>
      </c>
      <c r="I1767" s="22">
        <f>I1768+I1769+I1770+I1771</f>
        <v>0</v>
      </c>
      <c r="J1767" s="4">
        <f t="shared" ref="J1767:M1767" si="692">J1768+J1769+J1770+J1771</f>
        <v>0</v>
      </c>
      <c r="K1767" s="4">
        <f t="shared" si="692"/>
        <v>0</v>
      </c>
      <c r="L1767" s="32">
        <f t="shared" si="692"/>
        <v>0</v>
      </c>
      <c r="M1767" s="28">
        <f t="shared" si="692"/>
        <v>0</v>
      </c>
      <c r="N1767" s="21"/>
      <c r="O1767" s="21"/>
      <c r="P1767" s="21"/>
    </row>
    <row r="1768" spans="3:16" s="7" customFormat="1" hidden="1">
      <c r="C1768" s="127"/>
      <c r="D1768" s="101"/>
      <c r="E1768" s="129"/>
      <c r="F1768" s="117"/>
      <c r="G1768" s="117"/>
      <c r="H1768" s="85" t="s">
        <v>20</v>
      </c>
      <c r="I1768" s="31">
        <v>0</v>
      </c>
      <c r="J1768" s="32">
        <v>0</v>
      </c>
      <c r="K1768" s="32">
        <v>0</v>
      </c>
      <c r="L1768" s="32"/>
      <c r="M1768" s="28"/>
      <c r="N1768" s="21"/>
      <c r="O1768" s="21"/>
      <c r="P1768" s="21"/>
    </row>
    <row r="1769" spans="3:16" s="7" customFormat="1" hidden="1">
      <c r="C1769" s="127"/>
      <c r="D1769" s="101"/>
      <c r="E1769" s="129"/>
      <c r="F1769" s="117"/>
      <c r="G1769" s="117"/>
      <c r="H1769" s="85" t="s">
        <v>21</v>
      </c>
      <c r="I1769" s="31">
        <v>0</v>
      </c>
      <c r="J1769" s="32">
        <v>0</v>
      </c>
      <c r="K1769" s="32">
        <v>0</v>
      </c>
      <c r="L1769" s="32"/>
      <c r="M1769" s="28"/>
      <c r="N1769" s="21"/>
      <c r="O1769" s="21"/>
      <c r="P1769" s="21"/>
    </row>
    <row r="1770" spans="3:16" s="7" customFormat="1" hidden="1">
      <c r="C1770" s="127"/>
      <c r="D1770" s="101"/>
      <c r="E1770" s="129"/>
      <c r="F1770" s="117"/>
      <c r="G1770" s="117"/>
      <c r="H1770" s="85" t="s">
        <v>31</v>
      </c>
      <c r="I1770" s="31">
        <v>0</v>
      </c>
      <c r="J1770" s="32">
        <v>0</v>
      </c>
      <c r="K1770" s="32">
        <v>0</v>
      </c>
      <c r="L1770" s="32"/>
      <c r="M1770" s="28"/>
      <c r="N1770" s="21"/>
      <c r="O1770" s="21"/>
      <c r="P1770" s="21"/>
    </row>
    <row r="1771" spans="3:16" s="7" customFormat="1" hidden="1">
      <c r="C1771" s="128"/>
      <c r="D1771" s="102"/>
      <c r="E1771" s="129"/>
      <c r="F1771" s="118"/>
      <c r="G1771" s="118"/>
      <c r="H1771" s="85" t="s">
        <v>35</v>
      </c>
      <c r="I1771" s="31">
        <v>0</v>
      </c>
      <c r="J1771" s="32">
        <v>0</v>
      </c>
      <c r="K1771" s="32">
        <v>0</v>
      </c>
      <c r="L1771" s="32"/>
      <c r="M1771" s="28"/>
      <c r="N1771" s="21"/>
      <c r="O1771" s="21"/>
      <c r="P1771" s="21"/>
    </row>
    <row r="1772" spans="3:16" s="7" customFormat="1" hidden="1">
      <c r="C1772" s="126" t="s">
        <v>810</v>
      </c>
      <c r="D1772" s="100" t="s">
        <v>811</v>
      </c>
      <c r="E1772" s="116" t="s">
        <v>597</v>
      </c>
      <c r="F1772" s="116">
        <v>2020</v>
      </c>
      <c r="G1772" s="116">
        <v>2020</v>
      </c>
      <c r="H1772" s="85" t="s">
        <v>19</v>
      </c>
      <c r="I1772" s="22">
        <f>I1773+I1774+I1775+I1776</f>
        <v>0</v>
      </c>
      <c r="J1772" s="4">
        <f t="shared" ref="J1772:M1772" si="693">J1773+J1774+J1775+J1776</f>
        <v>0</v>
      </c>
      <c r="K1772" s="4">
        <f t="shared" si="693"/>
        <v>0</v>
      </c>
      <c r="L1772" s="32">
        <f t="shared" si="693"/>
        <v>0</v>
      </c>
      <c r="M1772" s="28">
        <f t="shared" si="693"/>
        <v>0</v>
      </c>
      <c r="N1772" s="21"/>
      <c r="O1772" s="21"/>
      <c r="P1772" s="21"/>
    </row>
    <row r="1773" spans="3:16" s="7" customFormat="1" hidden="1">
      <c r="C1773" s="127"/>
      <c r="D1773" s="101"/>
      <c r="E1773" s="110"/>
      <c r="F1773" s="117"/>
      <c r="G1773" s="117"/>
      <c r="H1773" s="85" t="s">
        <v>20</v>
      </c>
      <c r="I1773" s="31">
        <v>0</v>
      </c>
      <c r="J1773" s="32">
        <v>0</v>
      </c>
      <c r="K1773" s="32">
        <v>0</v>
      </c>
      <c r="L1773" s="32"/>
      <c r="M1773" s="28"/>
      <c r="N1773" s="21"/>
      <c r="O1773" s="21"/>
      <c r="P1773" s="21"/>
    </row>
    <row r="1774" spans="3:16" s="7" customFormat="1" hidden="1">
      <c r="C1774" s="127"/>
      <c r="D1774" s="101"/>
      <c r="E1774" s="110"/>
      <c r="F1774" s="117"/>
      <c r="G1774" s="117"/>
      <c r="H1774" s="85" t="s">
        <v>21</v>
      </c>
      <c r="I1774" s="31">
        <v>0</v>
      </c>
      <c r="J1774" s="32">
        <v>0</v>
      </c>
      <c r="K1774" s="32">
        <v>0</v>
      </c>
      <c r="L1774" s="32"/>
      <c r="M1774" s="28"/>
      <c r="N1774" s="21"/>
      <c r="O1774" s="21"/>
      <c r="P1774" s="21"/>
    </row>
    <row r="1775" spans="3:16" s="7" customFormat="1" hidden="1">
      <c r="C1775" s="127"/>
      <c r="D1775" s="101"/>
      <c r="E1775" s="110"/>
      <c r="F1775" s="117"/>
      <c r="G1775" s="117"/>
      <c r="H1775" s="85" t="s">
        <v>31</v>
      </c>
      <c r="I1775" s="31">
        <v>0</v>
      </c>
      <c r="J1775" s="32">
        <v>0</v>
      </c>
      <c r="K1775" s="32">
        <v>0</v>
      </c>
      <c r="L1775" s="32"/>
      <c r="M1775" s="28"/>
      <c r="N1775" s="21"/>
      <c r="O1775" s="21"/>
      <c r="P1775" s="21"/>
    </row>
    <row r="1776" spans="3:16" s="7" customFormat="1" hidden="1">
      <c r="C1776" s="128"/>
      <c r="D1776" s="102"/>
      <c r="E1776" s="111"/>
      <c r="F1776" s="118"/>
      <c r="G1776" s="118"/>
      <c r="H1776" s="85" t="s">
        <v>35</v>
      </c>
      <c r="I1776" s="31">
        <v>0</v>
      </c>
      <c r="J1776" s="32">
        <v>0</v>
      </c>
      <c r="K1776" s="32">
        <v>0</v>
      </c>
      <c r="L1776" s="32"/>
      <c r="M1776" s="28"/>
      <c r="N1776" s="21"/>
      <c r="O1776" s="21"/>
      <c r="P1776" s="21"/>
    </row>
    <row r="1777" spans="3:16" s="7" customFormat="1" hidden="1">
      <c r="C1777" s="126" t="s">
        <v>812</v>
      </c>
      <c r="D1777" s="100" t="s">
        <v>813</v>
      </c>
      <c r="E1777" s="129" t="s">
        <v>290</v>
      </c>
      <c r="F1777" s="116">
        <v>2022</v>
      </c>
      <c r="G1777" s="116">
        <v>2023</v>
      </c>
      <c r="H1777" s="85" t="s">
        <v>19</v>
      </c>
      <c r="I1777" s="22">
        <f>I1778+I1779+I1780+I1781</f>
        <v>0</v>
      </c>
      <c r="J1777" s="4">
        <f t="shared" ref="J1777:M1777" si="694">J1778+J1779+J1780+J1781</f>
        <v>0</v>
      </c>
      <c r="K1777" s="4">
        <f t="shared" si="694"/>
        <v>0</v>
      </c>
      <c r="L1777" s="32">
        <f t="shared" si="694"/>
        <v>0</v>
      </c>
      <c r="M1777" s="28">
        <f t="shared" si="694"/>
        <v>0</v>
      </c>
      <c r="N1777" s="21"/>
      <c r="O1777" s="21"/>
      <c r="P1777" s="21"/>
    </row>
    <row r="1778" spans="3:16" s="7" customFormat="1" hidden="1">
      <c r="C1778" s="127"/>
      <c r="D1778" s="101"/>
      <c r="E1778" s="129"/>
      <c r="F1778" s="117"/>
      <c r="G1778" s="117"/>
      <c r="H1778" s="85" t="s">
        <v>20</v>
      </c>
      <c r="I1778" s="31">
        <v>0</v>
      </c>
      <c r="J1778" s="32">
        <v>0</v>
      </c>
      <c r="K1778" s="32">
        <v>0</v>
      </c>
      <c r="L1778" s="32"/>
      <c r="M1778" s="28"/>
      <c r="N1778" s="21"/>
      <c r="O1778" s="21"/>
      <c r="P1778" s="21"/>
    </row>
    <row r="1779" spans="3:16" s="7" customFormat="1" hidden="1">
      <c r="C1779" s="127"/>
      <c r="D1779" s="101"/>
      <c r="E1779" s="129"/>
      <c r="F1779" s="117"/>
      <c r="G1779" s="117"/>
      <c r="H1779" s="85" t="s">
        <v>21</v>
      </c>
      <c r="I1779" s="31">
        <v>0</v>
      </c>
      <c r="J1779" s="32">
        <v>0</v>
      </c>
      <c r="K1779" s="32">
        <v>0</v>
      </c>
      <c r="L1779" s="32"/>
      <c r="M1779" s="28"/>
      <c r="N1779" s="21"/>
      <c r="O1779" s="21"/>
      <c r="P1779" s="21"/>
    </row>
    <row r="1780" spans="3:16" s="7" customFormat="1" hidden="1">
      <c r="C1780" s="127"/>
      <c r="D1780" s="101"/>
      <c r="E1780" s="129"/>
      <c r="F1780" s="117"/>
      <c r="G1780" s="117"/>
      <c r="H1780" s="85" t="s">
        <v>31</v>
      </c>
      <c r="I1780" s="31">
        <v>0</v>
      </c>
      <c r="J1780" s="32">
        <v>0</v>
      </c>
      <c r="K1780" s="32">
        <v>0</v>
      </c>
      <c r="L1780" s="32"/>
      <c r="M1780" s="28"/>
      <c r="N1780" s="21"/>
      <c r="O1780" s="21"/>
      <c r="P1780" s="21"/>
    </row>
    <row r="1781" spans="3:16" s="7" customFormat="1" hidden="1">
      <c r="C1781" s="128"/>
      <c r="D1781" s="102"/>
      <c r="E1781" s="129"/>
      <c r="F1781" s="118"/>
      <c r="G1781" s="118"/>
      <c r="H1781" s="85" t="s">
        <v>35</v>
      </c>
      <c r="I1781" s="31">
        <v>0</v>
      </c>
      <c r="J1781" s="32">
        <v>0</v>
      </c>
      <c r="K1781" s="32">
        <v>0</v>
      </c>
      <c r="L1781" s="32"/>
      <c r="M1781" s="28"/>
      <c r="N1781" s="21"/>
      <c r="O1781" s="21"/>
      <c r="P1781" s="21"/>
    </row>
    <row r="1782" spans="3:16" s="7" customFormat="1" hidden="1">
      <c r="C1782" s="126" t="s">
        <v>814</v>
      </c>
      <c r="D1782" s="100" t="s">
        <v>815</v>
      </c>
      <c r="E1782" s="129" t="s">
        <v>290</v>
      </c>
      <c r="F1782" s="116">
        <v>2022</v>
      </c>
      <c r="G1782" s="116">
        <v>2022</v>
      </c>
      <c r="H1782" s="85" t="s">
        <v>19</v>
      </c>
      <c r="I1782" s="22">
        <f>I1783+I1784+I1785+I1786</f>
        <v>0</v>
      </c>
      <c r="J1782" s="4">
        <f t="shared" ref="J1782:M1782" si="695">J1783+J1784+J1785+J1786</f>
        <v>0</v>
      </c>
      <c r="K1782" s="4">
        <f t="shared" si="695"/>
        <v>0</v>
      </c>
      <c r="L1782" s="32">
        <f t="shared" si="695"/>
        <v>0</v>
      </c>
      <c r="M1782" s="28">
        <f t="shared" si="695"/>
        <v>0</v>
      </c>
      <c r="N1782" s="21"/>
      <c r="O1782" s="21"/>
      <c r="P1782" s="21"/>
    </row>
    <row r="1783" spans="3:16" s="7" customFormat="1" hidden="1">
      <c r="C1783" s="127"/>
      <c r="D1783" s="101"/>
      <c r="E1783" s="129"/>
      <c r="F1783" s="117"/>
      <c r="G1783" s="117"/>
      <c r="H1783" s="85" t="s">
        <v>20</v>
      </c>
      <c r="I1783" s="31">
        <v>0</v>
      </c>
      <c r="J1783" s="32">
        <v>0</v>
      </c>
      <c r="K1783" s="32">
        <v>0</v>
      </c>
      <c r="L1783" s="32"/>
      <c r="M1783" s="28"/>
      <c r="N1783" s="21"/>
      <c r="O1783" s="21"/>
      <c r="P1783" s="21"/>
    </row>
    <row r="1784" spans="3:16" s="7" customFormat="1" hidden="1">
      <c r="C1784" s="127"/>
      <c r="D1784" s="101"/>
      <c r="E1784" s="129"/>
      <c r="F1784" s="117"/>
      <c r="G1784" s="117"/>
      <c r="H1784" s="85" t="s">
        <v>21</v>
      </c>
      <c r="I1784" s="31">
        <v>0</v>
      </c>
      <c r="J1784" s="32">
        <v>0</v>
      </c>
      <c r="K1784" s="32">
        <v>0</v>
      </c>
      <c r="L1784" s="32"/>
      <c r="M1784" s="28"/>
      <c r="N1784" s="21"/>
      <c r="O1784" s="21"/>
      <c r="P1784" s="21"/>
    </row>
    <row r="1785" spans="3:16" s="7" customFormat="1" hidden="1">
      <c r="C1785" s="127"/>
      <c r="D1785" s="101"/>
      <c r="E1785" s="129"/>
      <c r="F1785" s="117"/>
      <c r="G1785" s="117"/>
      <c r="H1785" s="85" t="s">
        <v>31</v>
      </c>
      <c r="I1785" s="31">
        <v>0</v>
      </c>
      <c r="J1785" s="32">
        <v>0</v>
      </c>
      <c r="K1785" s="32">
        <v>0</v>
      </c>
      <c r="L1785" s="32"/>
      <c r="M1785" s="28"/>
      <c r="N1785" s="21"/>
      <c r="O1785" s="21"/>
      <c r="P1785" s="21"/>
    </row>
    <row r="1786" spans="3:16" s="7" customFormat="1" hidden="1">
      <c r="C1786" s="128"/>
      <c r="D1786" s="102"/>
      <c r="E1786" s="129"/>
      <c r="F1786" s="118"/>
      <c r="G1786" s="118"/>
      <c r="H1786" s="85" t="s">
        <v>35</v>
      </c>
      <c r="I1786" s="31">
        <v>0</v>
      </c>
      <c r="J1786" s="32">
        <v>0</v>
      </c>
      <c r="K1786" s="32">
        <v>0</v>
      </c>
      <c r="L1786" s="32"/>
      <c r="M1786" s="28"/>
      <c r="N1786" s="21"/>
      <c r="O1786" s="21"/>
      <c r="P1786" s="21"/>
    </row>
    <row r="1787" spans="3:16" s="7" customFormat="1">
      <c r="C1787" s="126" t="s">
        <v>816</v>
      </c>
      <c r="D1787" s="100" t="s">
        <v>817</v>
      </c>
      <c r="E1787" s="129" t="s">
        <v>290</v>
      </c>
      <c r="F1787" s="116">
        <v>2021</v>
      </c>
      <c r="G1787" s="116">
        <v>2023</v>
      </c>
      <c r="H1787" s="85" t="s">
        <v>19</v>
      </c>
      <c r="I1787" s="22">
        <f>I1788+I1790+I1792+I1793</f>
        <v>39582</v>
      </c>
      <c r="J1787" s="4">
        <f t="shared" ref="J1787:M1787" si="696">J1788+J1790+J1792+J1793</f>
        <v>39582</v>
      </c>
      <c r="K1787" s="4">
        <f t="shared" si="696"/>
        <v>39582</v>
      </c>
      <c r="L1787" s="32">
        <f t="shared" si="696"/>
        <v>12596.4</v>
      </c>
      <c r="M1787" s="28">
        <f t="shared" si="696"/>
        <v>11874.6</v>
      </c>
      <c r="N1787" s="21">
        <f t="shared" si="684"/>
        <v>30</v>
      </c>
      <c r="O1787" s="21">
        <f t="shared" si="685"/>
        <v>30</v>
      </c>
      <c r="P1787" s="21">
        <f t="shared" si="686"/>
        <v>31.823556161891769</v>
      </c>
    </row>
    <row r="1788" spans="3:16" s="7" customFormat="1">
      <c r="C1788" s="127"/>
      <c r="D1788" s="101"/>
      <c r="E1788" s="129"/>
      <c r="F1788" s="117"/>
      <c r="G1788" s="117"/>
      <c r="H1788" s="85" t="s">
        <v>20</v>
      </c>
      <c r="I1788" s="31">
        <v>4354</v>
      </c>
      <c r="J1788" s="32">
        <v>4354</v>
      </c>
      <c r="K1788" s="32">
        <v>4354</v>
      </c>
      <c r="L1788" s="32">
        <v>1385.6</v>
      </c>
      <c r="M1788" s="28">
        <v>1306.2</v>
      </c>
      <c r="N1788" s="21">
        <f t="shared" si="684"/>
        <v>30</v>
      </c>
      <c r="O1788" s="21">
        <f t="shared" si="685"/>
        <v>30</v>
      </c>
      <c r="P1788" s="21">
        <f t="shared" si="686"/>
        <v>31.823610473128156</v>
      </c>
    </row>
    <row r="1789" spans="3:16" s="7" customFormat="1" ht="30">
      <c r="C1789" s="127"/>
      <c r="D1789" s="101"/>
      <c r="E1789" s="129"/>
      <c r="F1789" s="117"/>
      <c r="G1789" s="117"/>
      <c r="H1789" s="86" t="s">
        <v>999</v>
      </c>
      <c r="I1789" s="31">
        <f>I1788</f>
        <v>4354</v>
      </c>
      <c r="J1789" s="31">
        <f t="shared" ref="J1789:M1789" si="697">J1788</f>
        <v>4354</v>
      </c>
      <c r="K1789" s="31">
        <f t="shared" si="697"/>
        <v>4354</v>
      </c>
      <c r="L1789" s="31">
        <f t="shared" si="697"/>
        <v>1385.6</v>
      </c>
      <c r="M1789" s="31">
        <f t="shared" si="697"/>
        <v>1306.2</v>
      </c>
      <c r="N1789" s="21">
        <f t="shared" ref="N1789:N1791" si="698">M1789/I1789*100</f>
        <v>30</v>
      </c>
      <c r="O1789" s="21">
        <f t="shared" ref="O1789:O1791" si="699">M1789/J1789*100</f>
        <v>30</v>
      </c>
      <c r="P1789" s="21">
        <f t="shared" ref="P1789:P1791" si="700">L1789/K1789*100</f>
        <v>31.823610473128156</v>
      </c>
    </row>
    <row r="1790" spans="3:16" s="7" customFormat="1">
      <c r="C1790" s="127"/>
      <c r="D1790" s="101"/>
      <c r="E1790" s="129"/>
      <c r="F1790" s="117"/>
      <c r="G1790" s="117"/>
      <c r="H1790" s="214" t="s">
        <v>21</v>
      </c>
      <c r="I1790" s="31">
        <v>35228</v>
      </c>
      <c r="J1790" s="32">
        <v>35228</v>
      </c>
      <c r="K1790" s="32">
        <v>35228</v>
      </c>
      <c r="L1790" s="32">
        <v>11210.8</v>
      </c>
      <c r="M1790" s="28">
        <v>10568.4</v>
      </c>
      <c r="N1790" s="21">
        <f t="shared" si="698"/>
        <v>30</v>
      </c>
      <c r="O1790" s="21">
        <f t="shared" si="699"/>
        <v>30</v>
      </c>
      <c r="P1790" s="21">
        <f t="shared" si="700"/>
        <v>31.823549449301691</v>
      </c>
    </row>
    <row r="1791" spans="3:16" s="7" customFormat="1" ht="30">
      <c r="C1791" s="127"/>
      <c r="D1791" s="101"/>
      <c r="E1791" s="129"/>
      <c r="F1791" s="117"/>
      <c r="G1791" s="117"/>
      <c r="H1791" s="87" t="s">
        <v>1000</v>
      </c>
      <c r="I1791" s="31">
        <f>I1790</f>
        <v>35228</v>
      </c>
      <c r="J1791" s="31">
        <f t="shared" ref="J1791:M1791" si="701">J1790</f>
        <v>35228</v>
      </c>
      <c r="K1791" s="31">
        <f t="shared" si="701"/>
        <v>35228</v>
      </c>
      <c r="L1791" s="31">
        <f t="shared" si="701"/>
        <v>11210.8</v>
      </c>
      <c r="M1791" s="31">
        <f t="shared" si="701"/>
        <v>10568.4</v>
      </c>
      <c r="N1791" s="21">
        <f t="shared" si="698"/>
        <v>30</v>
      </c>
      <c r="O1791" s="21">
        <f t="shared" si="699"/>
        <v>30</v>
      </c>
      <c r="P1791" s="21">
        <f t="shared" si="700"/>
        <v>31.823549449301691</v>
      </c>
    </row>
    <row r="1792" spans="3:16" s="7" customFormat="1">
      <c r="C1792" s="127"/>
      <c r="D1792" s="101"/>
      <c r="E1792" s="129"/>
      <c r="F1792" s="117"/>
      <c r="G1792" s="117"/>
      <c r="H1792" s="85" t="s">
        <v>31</v>
      </c>
      <c r="I1792" s="31">
        <v>0</v>
      </c>
      <c r="J1792" s="32">
        <v>0</v>
      </c>
      <c r="K1792" s="32">
        <v>0</v>
      </c>
      <c r="L1792" s="32"/>
      <c r="M1792" s="28"/>
      <c r="N1792" s="21"/>
      <c r="O1792" s="21"/>
      <c r="P1792" s="21"/>
    </row>
    <row r="1793" spans="3:16" s="7" customFormat="1">
      <c r="C1793" s="128"/>
      <c r="D1793" s="102"/>
      <c r="E1793" s="129"/>
      <c r="F1793" s="118"/>
      <c r="G1793" s="118"/>
      <c r="H1793" s="85" t="s">
        <v>35</v>
      </c>
      <c r="I1793" s="31">
        <v>0</v>
      </c>
      <c r="J1793" s="32">
        <v>0</v>
      </c>
      <c r="K1793" s="32">
        <v>0</v>
      </c>
      <c r="L1793" s="32"/>
      <c r="M1793" s="28"/>
      <c r="N1793" s="21"/>
      <c r="O1793" s="21"/>
      <c r="P1793" s="21"/>
    </row>
    <row r="1794" spans="3:16" s="7" customFormat="1">
      <c r="C1794" s="126" t="s">
        <v>765</v>
      </c>
      <c r="D1794" s="100" t="s">
        <v>818</v>
      </c>
      <c r="E1794" s="129" t="s">
        <v>789</v>
      </c>
      <c r="F1794" s="116">
        <v>2021</v>
      </c>
      <c r="G1794" s="116">
        <v>2022</v>
      </c>
      <c r="H1794" s="85" t="s">
        <v>19</v>
      </c>
      <c r="I1794" s="22">
        <f>I1795+I1797+I1799+I1800</f>
        <v>2500</v>
      </c>
      <c r="J1794" s="4">
        <f t="shared" ref="J1794:M1794" si="702">J1795+J1797+J1799+J1800</f>
        <v>2500</v>
      </c>
      <c r="K1794" s="4">
        <f t="shared" si="702"/>
        <v>2500</v>
      </c>
      <c r="L1794" s="4">
        <f t="shared" si="702"/>
        <v>2500</v>
      </c>
      <c r="M1794" s="4">
        <f t="shared" si="702"/>
        <v>2500</v>
      </c>
      <c r="N1794" s="21">
        <f t="shared" si="684"/>
        <v>100</v>
      </c>
      <c r="O1794" s="21">
        <f t="shared" si="685"/>
        <v>100</v>
      </c>
      <c r="P1794" s="21">
        <f t="shared" si="686"/>
        <v>100</v>
      </c>
    </row>
    <row r="1795" spans="3:16" s="7" customFormat="1">
      <c r="C1795" s="127"/>
      <c r="D1795" s="101"/>
      <c r="E1795" s="129"/>
      <c r="F1795" s="117"/>
      <c r="G1795" s="117"/>
      <c r="H1795" s="85" t="s">
        <v>20</v>
      </c>
      <c r="I1795" s="31">
        <f>I1802</f>
        <v>0</v>
      </c>
      <c r="J1795" s="32">
        <f>J1802</f>
        <v>0</v>
      </c>
      <c r="K1795" s="32">
        <f>K1802</f>
        <v>0</v>
      </c>
      <c r="L1795" s="4">
        <f>L1802</f>
        <v>0</v>
      </c>
      <c r="M1795" s="4">
        <f>M1802</f>
        <v>0</v>
      </c>
      <c r="N1795" s="21"/>
      <c r="O1795" s="21"/>
      <c r="P1795" s="21"/>
    </row>
    <row r="1796" spans="3:16" s="7" customFormat="1" ht="30">
      <c r="C1796" s="127"/>
      <c r="D1796" s="101"/>
      <c r="E1796" s="129"/>
      <c r="F1796" s="117"/>
      <c r="G1796" s="117"/>
      <c r="H1796" s="86" t="s">
        <v>999</v>
      </c>
      <c r="I1796" s="31"/>
      <c r="J1796" s="32"/>
      <c r="K1796" s="32"/>
      <c r="L1796" s="4"/>
      <c r="M1796" s="4"/>
      <c r="N1796" s="21"/>
      <c r="O1796" s="21"/>
      <c r="P1796" s="21"/>
    </row>
    <row r="1797" spans="3:16" s="7" customFormat="1">
      <c r="C1797" s="127"/>
      <c r="D1797" s="101"/>
      <c r="E1797" s="129"/>
      <c r="F1797" s="117"/>
      <c r="G1797" s="117"/>
      <c r="H1797" s="214" t="s">
        <v>21</v>
      </c>
      <c r="I1797" s="31">
        <f>I1804</f>
        <v>2500</v>
      </c>
      <c r="J1797" s="32">
        <f>J1804</f>
        <v>2500</v>
      </c>
      <c r="K1797" s="32">
        <f>K1804</f>
        <v>2500</v>
      </c>
      <c r="L1797" s="4">
        <f>L1804</f>
        <v>2500</v>
      </c>
      <c r="M1797" s="4">
        <f>M1804</f>
        <v>2500</v>
      </c>
      <c r="N1797" s="21">
        <f t="shared" ref="N1797:N1798" si="703">M1797/I1797*100</f>
        <v>100</v>
      </c>
      <c r="O1797" s="21">
        <f t="shared" ref="O1797:O1798" si="704">M1797/J1797*100</f>
        <v>100</v>
      </c>
      <c r="P1797" s="21">
        <f t="shared" ref="P1797:P1798" si="705">L1797/K1797*100</f>
        <v>100</v>
      </c>
    </row>
    <row r="1798" spans="3:16" s="7" customFormat="1" ht="30">
      <c r="C1798" s="127"/>
      <c r="D1798" s="101"/>
      <c r="E1798" s="129"/>
      <c r="F1798" s="117"/>
      <c r="G1798" s="117"/>
      <c r="H1798" s="87" t="s">
        <v>1000</v>
      </c>
      <c r="I1798" s="31">
        <f>I1805</f>
        <v>2500</v>
      </c>
      <c r="J1798" s="31">
        <f t="shared" ref="J1798:M1798" si="706">J1805</f>
        <v>2500</v>
      </c>
      <c r="K1798" s="31">
        <f t="shared" si="706"/>
        <v>2500</v>
      </c>
      <c r="L1798" s="31">
        <f t="shared" si="706"/>
        <v>2500</v>
      </c>
      <c r="M1798" s="31">
        <f t="shared" si="706"/>
        <v>2500</v>
      </c>
      <c r="N1798" s="21">
        <f t="shared" si="703"/>
        <v>100</v>
      </c>
      <c r="O1798" s="21">
        <f t="shared" si="704"/>
        <v>100</v>
      </c>
      <c r="P1798" s="21">
        <f t="shared" si="705"/>
        <v>100</v>
      </c>
    </row>
    <row r="1799" spans="3:16" s="7" customFormat="1">
      <c r="C1799" s="127"/>
      <c r="D1799" s="101"/>
      <c r="E1799" s="129"/>
      <c r="F1799" s="117"/>
      <c r="G1799" s="117"/>
      <c r="H1799" s="85" t="s">
        <v>31</v>
      </c>
      <c r="I1799" s="31">
        <f t="shared" ref="I1799:K1800" si="707">I1806</f>
        <v>0</v>
      </c>
      <c r="J1799" s="32">
        <f t="shared" si="707"/>
        <v>0</v>
      </c>
      <c r="K1799" s="32">
        <f t="shared" si="707"/>
        <v>0</v>
      </c>
      <c r="L1799" s="4">
        <f t="shared" ref="L1799:M1799" si="708">L1806</f>
        <v>0</v>
      </c>
      <c r="M1799" s="4">
        <f t="shared" si="708"/>
        <v>0</v>
      </c>
      <c r="N1799" s="21"/>
      <c r="O1799" s="21"/>
      <c r="P1799" s="21"/>
    </row>
    <row r="1800" spans="3:16" s="7" customFormat="1">
      <c r="C1800" s="128"/>
      <c r="D1800" s="102"/>
      <c r="E1800" s="129"/>
      <c r="F1800" s="118"/>
      <c r="G1800" s="118"/>
      <c r="H1800" s="85" t="s">
        <v>35</v>
      </c>
      <c r="I1800" s="31">
        <f>I1807</f>
        <v>0</v>
      </c>
      <c r="J1800" s="32">
        <f t="shared" si="707"/>
        <v>0</v>
      </c>
      <c r="K1800" s="32">
        <f t="shared" si="707"/>
        <v>0</v>
      </c>
      <c r="L1800" s="4"/>
      <c r="M1800" s="4"/>
      <c r="N1800" s="21"/>
      <c r="O1800" s="21"/>
      <c r="P1800" s="21"/>
    </row>
    <row r="1801" spans="3:16" s="7" customFormat="1">
      <c r="C1801" s="126" t="s">
        <v>819</v>
      </c>
      <c r="D1801" s="100" t="s">
        <v>820</v>
      </c>
      <c r="E1801" s="129" t="s">
        <v>290</v>
      </c>
      <c r="F1801" s="116">
        <v>2021</v>
      </c>
      <c r="G1801" s="116">
        <v>2022</v>
      </c>
      <c r="H1801" s="85" t="s">
        <v>19</v>
      </c>
      <c r="I1801" s="22">
        <f>I1802+I1804+I1806+I1807</f>
        <v>2500</v>
      </c>
      <c r="J1801" s="4">
        <f t="shared" ref="J1801:M1801" si="709">J1802+J1804+J1806+J1807</f>
        <v>2500</v>
      </c>
      <c r="K1801" s="4">
        <f t="shared" si="709"/>
        <v>2500</v>
      </c>
      <c r="L1801" s="4">
        <f t="shared" si="709"/>
        <v>2500</v>
      </c>
      <c r="M1801" s="4">
        <f t="shared" si="709"/>
        <v>2500</v>
      </c>
      <c r="N1801" s="21">
        <f t="shared" si="684"/>
        <v>100</v>
      </c>
      <c r="O1801" s="21">
        <f t="shared" si="685"/>
        <v>100</v>
      </c>
      <c r="P1801" s="21">
        <f t="shared" si="686"/>
        <v>100</v>
      </c>
    </row>
    <row r="1802" spans="3:16" s="7" customFormat="1">
      <c r="C1802" s="127"/>
      <c r="D1802" s="101"/>
      <c r="E1802" s="129"/>
      <c r="F1802" s="117"/>
      <c r="G1802" s="117"/>
      <c r="H1802" s="85" t="s">
        <v>20</v>
      </c>
      <c r="I1802" s="31">
        <v>0</v>
      </c>
      <c r="J1802" s="32">
        <v>0</v>
      </c>
      <c r="K1802" s="32">
        <v>0</v>
      </c>
      <c r="L1802" s="4"/>
      <c r="M1802" s="4"/>
      <c r="N1802" s="21"/>
      <c r="O1802" s="21"/>
      <c r="P1802" s="21"/>
    </row>
    <row r="1803" spans="3:16" s="7" customFormat="1" ht="30">
      <c r="C1803" s="127"/>
      <c r="D1803" s="101"/>
      <c r="E1803" s="129"/>
      <c r="F1803" s="117"/>
      <c r="G1803" s="117"/>
      <c r="H1803" s="86" t="s">
        <v>999</v>
      </c>
      <c r="I1803" s="31"/>
      <c r="J1803" s="32"/>
      <c r="K1803" s="32"/>
      <c r="L1803" s="4"/>
      <c r="M1803" s="4"/>
      <c r="N1803" s="21"/>
      <c r="O1803" s="21"/>
      <c r="P1803" s="21"/>
    </row>
    <row r="1804" spans="3:16" s="7" customFormat="1">
      <c r="C1804" s="127"/>
      <c r="D1804" s="101"/>
      <c r="E1804" s="129"/>
      <c r="F1804" s="117"/>
      <c r="G1804" s="117"/>
      <c r="H1804" s="214" t="s">
        <v>21</v>
      </c>
      <c r="I1804" s="31">
        <v>2500</v>
      </c>
      <c r="J1804" s="32">
        <v>2500</v>
      </c>
      <c r="K1804" s="32">
        <v>2500</v>
      </c>
      <c r="L1804" s="4">
        <v>2500</v>
      </c>
      <c r="M1804" s="4">
        <v>2500</v>
      </c>
      <c r="N1804" s="21">
        <f t="shared" si="684"/>
        <v>100</v>
      </c>
      <c r="O1804" s="21">
        <f t="shared" si="685"/>
        <v>100</v>
      </c>
      <c r="P1804" s="21">
        <f t="shared" si="686"/>
        <v>100</v>
      </c>
    </row>
    <row r="1805" spans="3:16" s="7" customFormat="1" ht="30">
      <c r="C1805" s="127"/>
      <c r="D1805" s="101"/>
      <c r="E1805" s="129"/>
      <c r="F1805" s="117"/>
      <c r="G1805" s="117"/>
      <c r="H1805" s="87" t="s">
        <v>1000</v>
      </c>
      <c r="I1805" s="31">
        <f>I1804</f>
        <v>2500</v>
      </c>
      <c r="J1805" s="31">
        <f t="shared" ref="J1805:M1805" si="710">J1804</f>
        <v>2500</v>
      </c>
      <c r="K1805" s="31">
        <f t="shared" si="710"/>
        <v>2500</v>
      </c>
      <c r="L1805" s="31">
        <f t="shared" si="710"/>
        <v>2500</v>
      </c>
      <c r="M1805" s="31">
        <f t="shared" si="710"/>
        <v>2500</v>
      </c>
      <c r="N1805" s="21">
        <f t="shared" ref="N1805" si="711">M1805/I1805*100</f>
        <v>100</v>
      </c>
      <c r="O1805" s="21">
        <f t="shared" ref="O1805" si="712">M1805/J1805*100</f>
        <v>100</v>
      </c>
      <c r="P1805" s="21">
        <f t="shared" ref="P1805" si="713">L1805/K1805*100</f>
        <v>100</v>
      </c>
    </row>
    <row r="1806" spans="3:16" s="7" customFormat="1">
      <c r="C1806" s="127"/>
      <c r="D1806" s="101"/>
      <c r="E1806" s="129"/>
      <c r="F1806" s="117"/>
      <c r="G1806" s="117"/>
      <c r="H1806" s="85" t="s">
        <v>31</v>
      </c>
      <c r="I1806" s="31">
        <v>0</v>
      </c>
      <c r="J1806" s="32">
        <v>0</v>
      </c>
      <c r="K1806" s="32">
        <v>0</v>
      </c>
      <c r="L1806" s="4"/>
      <c r="M1806" s="4"/>
      <c r="N1806" s="21"/>
      <c r="O1806" s="21"/>
      <c r="P1806" s="21"/>
    </row>
    <row r="1807" spans="3:16" s="7" customFormat="1">
      <c r="C1807" s="128"/>
      <c r="D1807" s="102"/>
      <c r="E1807" s="129"/>
      <c r="F1807" s="118"/>
      <c r="G1807" s="118"/>
      <c r="H1807" s="85" t="s">
        <v>35</v>
      </c>
      <c r="I1807" s="31">
        <v>0</v>
      </c>
      <c r="J1807" s="32">
        <v>0</v>
      </c>
      <c r="K1807" s="32">
        <v>0</v>
      </c>
      <c r="L1807" s="4"/>
      <c r="M1807" s="4"/>
      <c r="N1807" s="21"/>
      <c r="O1807" s="21"/>
      <c r="P1807" s="21"/>
    </row>
    <row r="1808" spans="3:16" s="15" customFormat="1">
      <c r="C1808" s="97" t="s">
        <v>821</v>
      </c>
      <c r="D1808" s="100" t="s">
        <v>822</v>
      </c>
      <c r="E1808" s="129" t="s">
        <v>146</v>
      </c>
      <c r="F1808" s="116">
        <v>2021</v>
      </c>
      <c r="G1808" s="116">
        <v>2023</v>
      </c>
      <c r="H1808" s="85" t="s">
        <v>19</v>
      </c>
      <c r="I1808" s="22">
        <f>I1809+I1811+I1813+I1814</f>
        <v>7994.3</v>
      </c>
      <c r="J1808" s="4">
        <f t="shared" ref="J1808:M1808" si="714">J1809+J1811+J1813+J1814</f>
        <v>7994.3</v>
      </c>
      <c r="K1808" s="4">
        <f t="shared" si="714"/>
        <v>7747.7000000000007</v>
      </c>
      <c r="L1808" s="28">
        <f t="shared" si="714"/>
        <v>4731.8999999999996</v>
      </c>
      <c r="M1808" s="28">
        <f t="shared" si="714"/>
        <v>4731.8999999999996</v>
      </c>
      <c r="N1808" s="21">
        <f t="shared" si="684"/>
        <v>59.190923533017269</v>
      </c>
      <c r="O1808" s="21">
        <f t="shared" si="685"/>
        <v>59.190923533017269</v>
      </c>
      <c r="P1808" s="21">
        <f t="shared" si="686"/>
        <v>61.074899647637352</v>
      </c>
    </row>
    <row r="1809" spans="3:16" s="15" customFormat="1">
      <c r="C1809" s="98"/>
      <c r="D1809" s="101"/>
      <c r="E1809" s="129"/>
      <c r="F1809" s="117"/>
      <c r="G1809" s="117"/>
      <c r="H1809" s="85" t="s">
        <v>20</v>
      </c>
      <c r="I1809" s="22">
        <f>SUM(I1816+I1886+I1891+I1906+I1962)</f>
        <v>4844.3</v>
      </c>
      <c r="J1809" s="4">
        <f>SUM(J1816+J1886+J1891+J1906+J1962)</f>
        <v>4844.3</v>
      </c>
      <c r="K1809" s="4">
        <f>SUM(K1816+K1886+K1891+K1906+K1962)</f>
        <v>4597.7000000000007</v>
      </c>
      <c r="L1809" s="28">
        <f>SUM(L1816+L1886+L1891+L1906+L1962)</f>
        <v>1781.9</v>
      </c>
      <c r="M1809" s="28">
        <f>SUM(M1816+M1886+M1891+M1906+M1962)</f>
        <v>1781.9</v>
      </c>
      <c r="N1809" s="21">
        <f t="shared" si="684"/>
        <v>36.783436203373036</v>
      </c>
      <c r="O1809" s="21">
        <f t="shared" si="685"/>
        <v>36.783436203373036</v>
      </c>
      <c r="P1809" s="21">
        <f t="shared" si="686"/>
        <v>38.756334689083666</v>
      </c>
    </row>
    <row r="1810" spans="3:16" s="15" customFormat="1" ht="30">
      <c r="C1810" s="98"/>
      <c r="D1810" s="101"/>
      <c r="E1810" s="129"/>
      <c r="F1810" s="117"/>
      <c r="G1810" s="117"/>
      <c r="H1810" s="86" t="s">
        <v>999</v>
      </c>
      <c r="I1810" s="22">
        <f>I1907</f>
        <v>64.299999999999983</v>
      </c>
      <c r="J1810" s="4"/>
      <c r="K1810" s="4"/>
      <c r="L1810" s="28"/>
      <c r="M1810" s="28"/>
      <c r="N1810" s="21"/>
      <c r="O1810" s="21"/>
      <c r="P1810" s="21"/>
    </row>
    <row r="1811" spans="3:16" s="15" customFormat="1">
      <c r="C1811" s="98"/>
      <c r="D1811" s="101"/>
      <c r="E1811" s="129"/>
      <c r="F1811" s="117"/>
      <c r="G1811" s="117"/>
      <c r="H1811" s="214" t="s">
        <v>21</v>
      </c>
      <c r="I1811" s="22">
        <f>SUM(I1817+I1887+I1892+I1908+I1964)</f>
        <v>3150</v>
      </c>
      <c r="J1811" s="4">
        <f t="shared" ref="J1811:M1811" si="715">SUM(J1817+J1887+J1892+J1908+J1964)</f>
        <v>3150</v>
      </c>
      <c r="K1811" s="4">
        <f t="shared" si="715"/>
        <v>3150</v>
      </c>
      <c r="L1811" s="28">
        <f t="shared" si="715"/>
        <v>2950</v>
      </c>
      <c r="M1811" s="28">
        <f t="shared" si="715"/>
        <v>2950</v>
      </c>
      <c r="N1811" s="21">
        <f t="shared" si="684"/>
        <v>93.650793650793645</v>
      </c>
      <c r="O1811" s="21">
        <f t="shared" si="685"/>
        <v>93.650793650793645</v>
      </c>
      <c r="P1811" s="21">
        <f t="shared" si="686"/>
        <v>93.650793650793645</v>
      </c>
    </row>
    <row r="1812" spans="3:16" s="15" customFormat="1" ht="30">
      <c r="C1812" s="98"/>
      <c r="D1812" s="101"/>
      <c r="E1812" s="129"/>
      <c r="F1812" s="117"/>
      <c r="G1812" s="117"/>
      <c r="H1812" s="87" t="s">
        <v>1000</v>
      </c>
      <c r="I1812" s="22">
        <f>I1909</f>
        <v>3150</v>
      </c>
      <c r="J1812" s="4"/>
      <c r="K1812" s="4"/>
      <c r="L1812" s="28"/>
      <c r="M1812" s="28"/>
      <c r="N1812" s="21"/>
      <c r="O1812" s="21"/>
      <c r="P1812" s="21"/>
    </row>
    <row r="1813" spans="3:16" s="15" customFormat="1">
      <c r="C1813" s="98"/>
      <c r="D1813" s="101"/>
      <c r="E1813" s="129"/>
      <c r="F1813" s="117"/>
      <c r="G1813" s="117"/>
      <c r="H1813" s="85" t="s">
        <v>31</v>
      </c>
      <c r="I1813" s="22">
        <f>SUM(I1818,I1888,I1893,I1910)</f>
        <v>0</v>
      </c>
      <c r="J1813" s="4">
        <f>SUM(J1818,J1888,J1893,J1910)</f>
        <v>0</v>
      </c>
      <c r="K1813" s="4">
        <f>SUM(K1818,K1888,K1893,K1910)</f>
        <v>0</v>
      </c>
      <c r="L1813" s="28">
        <f>SUM(L1818,L1888,L1893,L1910)</f>
        <v>0</v>
      </c>
      <c r="M1813" s="28">
        <f>SUM(M1818,M1888,M1893,M1910)</f>
        <v>0</v>
      </c>
      <c r="N1813" s="21"/>
      <c r="O1813" s="21"/>
      <c r="P1813" s="21"/>
    </row>
    <row r="1814" spans="3:16" s="15" customFormat="1">
      <c r="C1814" s="99"/>
      <c r="D1814" s="102"/>
      <c r="E1814" s="129"/>
      <c r="F1814" s="118"/>
      <c r="G1814" s="118"/>
      <c r="H1814" s="85" t="s">
        <v>35</v>
      </c>
      <c r="I1814" s="22">
        <f>SUM(I1819,I1889,I1894,I1911)</f>
        <v>0</v>
      </c>
      <c r="J1814" s="4">
        <f>SUM(J1819,J1889,J1894,J1911)</f>
        <v>0</v>
      </c>
      <c r="K1814" s="4">
        <f>SUM(K1819,K1889,K1894,K1911)</f>
        <v>0</v>
      </c>
      <c r="L1814" s="28">
        <f>SUM(L1819,L1889,L1894,L1911)</f>
        <v>0</v>
      </c>
      <c r="M1814" s="28">
        <f>SUM(M1819,M1889,M1894,M1911)</f>
        <v>0</v>
      </c>
      <c r="N1814" s="21"/>
      <c r="O1814" s="21"/>
      <c r="P1814" s="21"/>
    </row>
    <row r="1815" spans="3:16" s="15" customFormat="1">
      <c r="C1815" s="145" t="s">
        <v>823</v>
      </c>
      <c r="D1815" s="130" t="s">
        <v>824</v>
      </c>
      <c r="E1815" s="133" t="s">
        <v>349</v>
      </c>
      <c r="F1815" s="148">
        <v>2021</v>
      </c>
      <c r="G1815" s="148">
        <v>2023</v>
      </c>
      <c r="H1815" s="86" t="s">
        <v>19</v>
      </c>
      <c r="I1815" s="22">
        <f>I1816+I1817+I1818+I1819</f>
        <v>700</v>
      </c>
      <c r="J1815" s="4">
        <f t="shared" ref="J1815:K1815" si="716">J1816+J1817+J1818+J1819</f>
        <v>700</v>
      </c>
      <c r="K1815" s="4">
        <f t="shared" si="716"/>
        <v>628.4</v>
      </c>
      <c r="L1815" s="4">
        <f t="shared" ref="L1815" si="717">L1816+L1817+L1818+L1819</f>
        <v>176.6</v>
      </c>
      <c r="M1815" s="28">
        <f t="shared" ref="M1815" si="718">SUM(M1816:M1819)</f>
        <v>176.6</v>
      </c>
      <c r="N1815" s="21">
        <f t="shared" si="684"/>
        <v>25.228571428571428</v>
      </c>
      <c r="O1815" s="21">
        <f t="shared" si="685"/>
        <v>25.228571428571428</v>
      </c>
      <c r="P1815" s="21">
        <f t="shared" si="686"/>
        <v>28.103119032463397</v>
      </c>
    </row>
    <row r="1816" spans="3:16" s="15" customFormat="1">
      <c r="C1816" s="146"/>
      <c r="D1816" s="131"/>
      <c r="E1816" s="134"/>
      <c r="F1816" s="149"/>
      <c r="G1816" s="149"/>
      <c r="H1816" s="86" t="s">
        <v>20</v>
      </c>
      <c r="I1816" s="23">
        <f>I1821+I1826+I1831+I1836+I1841+I1846+I1851+I1856+I1861+I1866+I1871+I1876+I1881</f>
        <v>700</v>
      </c>
      <c r="J1816" s="24">
        <f t="shared" ref="J1816:K1816" si="719">J1821+J1826+J1831+J1836+J1841+J1846+J1851+J1856+J1861+J1866+J1871+J1876+J1881</f>
        <v>700</v>
      </c>
      <c r="K1816" s="24">
        <f t="shared" si="719"/>
        <v>628.4</v>
      </c>
      <c r="L1816" s="24">
        <f t="shared" ref="L1816" si="720">L1821+L1826+L1831+L1836+L1841+L1846+L1851+L1856+L1861+L1866+L1871+L1876+L1881</f>
        <v>176.6</v>
      </c>
      <c r="M1816" s="28">
        <v>176.6</v>
      </c>
      <c r="N1816" s="21">
        <f t="shared" si="684"/>
        <v>25.228571428571428</v>
      </c>
      <c r="O1816" s="21">
        <f t="shared" si="685"/>
        <v>25.228571428571428</v>
      </c>
      <c r="P1816" s="21">
        <f t="shared" si="686"/>
        <v>28.103119032463397</v>
      </c>
    </row>
    <row r="1817" spans="3:16" s="15" customFormat="1">
      <c r="C1817" s="146"/>
      <c r="D1817" s="131"/>
      <c r="E1817" s="134"/>
      <c r="F1817" s="149"/>
      <c r="G1817" s="149"/>
      <c r="H1817" s="86" t="s">
        <v>21</v>
      </c>
      <c r="I1817" s="23">
        <f t="shared" ref="I1817:K1819" si="721">I1822+I1827+I1832+I1837+I1842+I1847+I1852+I1857+I1862+I1867+I1872+I1877</f>
        <v>0</v>
      </c>
      <c r="J1817" s="24">
        <f t="shared" si="721"/>
        <v>0</v>
      </c>
      <c r="K1817" s="24">
        <f t="shared" si="721"/>
        <v>0</v>
      </c>
      <c r="L1817" s="28"/>
      <c r="M1817" s="28"/>
      <c r="N1817" s="21"/>
      <c r="O1817" s="21"/>
      <c r="P1817" s="21"/>
    </row>
    <row r="1818" spans="3:16" s="15" customFormat="1">
      <c r="C1818" s="146"/>
      <c r="D1818" s="131"/>
      <c r="E1818" s="134"/>
      <c r="F1818" s="149"/>
      <c r="G1818" s="149"/>
      <c r="H1818" s="86" t="s">
        <v>31</v>
      </c>
      <c r="I1818" s="23">
        <f t="shared" si="721"/>
        <v>0</v>
      </c>
      <c r="J1818" s="24">
        <f t="shared" si="721"/>
        <v>0</v>
      </c>
      <c r="K1818" s="24">
        <f t="shared" si="721"/>
        <v>0</v>
      </c>
      <c r="L1818" s="28"/>
      <c r="M1818" s="28"/>
      <c r="N1818" s="21"/>
      <c r="O1818" s="21"/>
      <c r="P1818" s="21"/>
    </row>
    <row r="1819" spans="3:16" s="15" customFormat="1">
      <c r="C1819" s="147"/>
      <c r="D1819" s="132"/>
      <c r="E1819" s="135"/>
      <c r="F1819" s="150"/>
      <c r="G1819" s="150"/>
      <c r="H1819" s="86" t="s">
        <v>35</v>
      </c>
      <c r="I1819" s="23">
        <f>I1824+I1829+I1834+I1839+I1844+I1849+I1854+I1859+I1864+I1869+I1874+I1879</f>
        <v>0</v>
      </c>
      <c r="J1819" s="24">
        <f t="shared" si="721"/>
        <v>0</v>
      </c>
      <c r="K1819" s="24">
        <f t="shared" si="721"/>
        <v>0</v>
      </c>
      <c r="L1819" s="28"/>
      <c r="M1819" s="28"/>
      <c r="N1819" s="21"/>
      <c r="O1819" s="21"/>
      <c r="P1819" s="21"/>
    </row>
    <row r="1820" spans="3:16" s="15" customFormat="1">
      <c r="C1820" s="136" t="s">
        <v>825</v>
      </c>
      <c r="D1820" s="130" t="s">
        <v>826</v>
      </c>
      <c r="E1820" s="138" t="s">
        <v>372</v>
      </c>
      <c r="F1820" s="138">
        <v>2021</v>
      </c>
      <c r="G1820" s="138">
        <v>2023</v>
      </c>
      <c r="H1820" s="86" t="s">
        <v>19</v>
      </c>
      <c r="I1820" s="22">
        <f>I1821+I1822+I1823+I1824</f>
        <v>66.599999999999994</v>
      </c>
      <c r="J1820" s="4">
        <f t="shared" ref="J1820:K1820" si="722">J1821+J1822+J1823+J1824</f>
        <v>66.599999999999994</v>
      </c>
      <c r="K1820" s="4">
        <f t="shared" si="722"/>
        <v>65</v>
      </c>
      <c r="L1820" s="28">
        <f t="shared" ref="L1820:M1820" si="723">L1821</f>
        <v>66.599999999999994</v>
      </c>
      <c r="M1820" s="28">
        <f t="shared" si="723"/>
        <v>66.599999999999994</v>
      </c>
      <c r="N1820" s="21">
        <f t="shared" si="684"/>
        <v>100</v>
      </c>
      <c r="O1820" s="21">
        <f t="shared" si="685"/>
        <v>100</v>
      </c>
      <c r="P1820" s="21">
        <f t="shared" si="686"/>
        <v>102.46153846153845</v>
      </c>
    </row>
    <row r="1821" spans="3:16" s="15" customFormat="1">
      <c r="C1821" s="136"/>
      <c r="D1821" s="131"/>
      <c r="E1821" s="138"/>
      <c r="F1821" s="138"/>
      <c r="G1821" s="138"/>
      <c r="H1821" s="86" t="s">
        <v>20</v>
      </c>
      <c r="I1821" s="23">
        <v>66.599999999999994</v>
      </c>
      <c r="J1821" s="24">
        <v>66.599999999999994</v>
      </c>
      <c r="K1821" s="24">
        <v>65</v>
      </c>
      <c r="L1821" s="28">
        <v>66.599999999999994</v>
      </c>
      <c r="M1821" s="28">
        <v>66.599999999999994</v>
      </c>
      <c r="N1821" s="21">
        <f t="shared" si="684"/>
        <v>100</v>
      </c>
      <c r="O1821" s="21">
        <f t="shared" si="685"/>
        <v>100</v>
      </c>
      <c r="P1821" s="21">
        <f t="shared" si="686"/>
        <v>102.46153846153845</v>
      </c>
    </row>
    <row r="1822" spans="3:16" s="15" customFormat="1">
      <c r="C1822" s="136"/>
      <c r="D1822" s="131"/>
      <c r="E1822" s="138"/>
      <c r="F1822" s="138"/>
      <c r="G1822" s="138"/>
      <c r="H1822" s="86" t="s">
        <v>21</v>
      </c>
      <c r="I1822" s="23">
        <v>0</v>
      </c>
      <c r="J1822" s="24">
        <v>0</v>
      </c>
      <c r="K1822" s="24">
        <v>0</v>
      </c>
      <c r="L1822" s="28"/>
      <c r="M1822" s="28"/>
      <c r="N1822" s="21"/>
      <c r="O1822" s="21"/>
      <c r="P1822" s="21"/>
    </row>
    <row r="1823" spans="3:16" s="15" customFormat="1">
      <c r="C1823" s="136"/>
      <c r="D1823" s="131"/>
      <c r="E1823" s="138"/>
      <c r="F1823" s="138"/>
      <c r="G1823" s="138"/>
      <c r="H1823" s="86" t="s">
        <v>31</v>
      </c>
      <c r="I1823" s="23">
        <v>0</v>
      </c>
      <c r="J1823" s="24">
        <v>0</v>
      </c>
      <c r="K1823" s="24">
        <v>0</v>
      </c>
      <c r="L1823" s="28"/>
      <c r="M1823" s="28"/>
      <c r="N1823" s="21"/>
      <c r="O1823" s="21"/>
      <c r="P1823" s="21"/>
    </row>
    <row r="1824" spans="3:16" s="15" customFormat="1">
      <c r="C1824" s="136"/>
      <c r="D1824" s="131"/>
      <c r="E1824" s="138"/>
      <c r="F1824" s="138"/>
      <c r="G1824" s="138"/>
      <c r="H1824" s="86" t="s">
        <v>35</v>
      </c>
      <c r="I1824" s="23">
        <v>0</v>
      </c>
      <c r="J1824" s="24">
        <v>0</v>
      </c>
      <c r="K1824" s="24">
        <v>0</v>
      </c>
      <c r="L1824" s="28"/>
      <c r="M1824" s="28"/>
      <c r="N1824" s="21"/>
      <c r="O1824" s="21"/>
      <c r="P1824" s="21"/>
    </row>
    <row r="1825" spans="3:16" s="15" customFormat="1">
      <c r="C1825" s="136" t="s">
        <v>827</v>
      </c>
      <c r="D1825" s="143" t="s">
        <v>828</v>
      </c>
      <c r="E1825" s="138" t="s">
        <v>375</v>
      </c>
      <c r="F1825" s="148">
        <v>2021</v>
      </c>
      <c r="G1825" s="148">
        <v>2023</v>
      </c>
      <c r="H1825" s="86" t="s">
        <v>19</v>
      </c>
      <c r="I1825" s="22">
        <f>I1826+I1827+I1828+I1829</f>
        <v>30</v>
      </c>
      <c r="J1825" s="4">
        <f t="shared" ref="J1825:M1825" si="724">J1826+J1827+J1828+J1829</f>
        <v>30</v>
      </c>
      <c r="K1825" s="4">
        <f t="shared" si="724"/>
        <v>30</v>
      </c>
      <c r="L1825" s="28">
        <f t="shared" si="724"/>
        <v>0</v>
      </c>
      <c r="M1825" s="28">
        <f t="shared" si="724"/>
        <v>0</v>
      </c>
      <c r="N1825" s="21">
        <f t="shared" si="684"/>
        <v>0</v>
      </c>
      <c r="O1825" s="21">
        <f t="shared" si="685"/>
        <v>0</v>
      </c>
      <c r="P1825" s="21">
        <f t="shared" si="686"/>
        <v>0</v>
      </c>
    </row>
    <row r="1826" spans="3:16" s="15" customFormat="1">
      <c r="C1826" s="136"/>
      <c r="D1826" s="143"/>
      <c r="E1826" s="138"/>
      <c r="F1826" s="149"/>
      <c r="G1826" s="149"/>
      <c r="H1826" s="86" t="s">
        <v>20</v>
      </c>
      <c r="I1826" s="23">
        <v>30</v>
      </c>
      <c r="J1826" s="24">
        <v>30</v>
      </c>
      <c r="K1826" s="24">
        <v>30</v>
      </c>
      <c r="L1826" s="28"/>
      <c r="M1826" s="28"/>
      <c r="N1826" s="21">
        <f t="shared" si="684"/>
        <v>0</v>
      </c>
      <c r="O1826" s="21">
        <f t="shared" si="685"/>
        <v>0</v>
      </c>
      <c r="P1826" s="21">
        <f t="shared" si="686"/>
        <v>0</v>
      </c>
    </row>
    <row r="1827" spans="3:16">
      <c r="C1827" s="136"/>
      <c r="D1827" s="143"/>
      <c r="E1827" s="138"/>
      <c r="F1827" s="149"/>
      <c r="G1827" s="149"/>
      <c r="H1827" s="86" t="s">
        <v>21</v>
      </c>
      <c r="I1827" s="23">
        <v>0</v>
      </c>
      <c r="J1827" s="24">
        <v>0</v>
      </c>
      <c r="K1827" s="24">
        <v>0</v>
      </c>
      <c r="L1827" s="28"/>
      <c r="M1827" s="28"/>
      <c r="N1827" s="21"/>
      <c r="O1827" s="21"/>
      <c r="P1827" s="21"/>
    </row>
    <row r="1828" spans="3:16">
      <c r="C1828" s="136"/>
      <c r="D1828" s="143"/>
      <c r="E1828" s="138"/>
      <c r="F1828" s="149"/>
      <c r="G1828" s="149"/>
      <c r="H1828" s="86" t="s">
        <v>31</v>
      </c>
      <c r="I1828" s="23">
        <v>0</v>
      </c>
      <c r="J1828" s="24">
        <v>0</v>
      </c>
      <c r="K1828" s="24">
        <v>0</v>
      </c>
      <c r="L1828" s="28"/>
      <c r="M1828" s="28"/>
      <c r="N1828" s="21"/>
      <c r="O1828" s="21"/>
      <c r="P1828" s="21"/>
    </row>
    <row r="1829" spans="3:16">
      <c r="C1829" s="136"/>
      <c r="D1829" s="143"/>
      <c r="E1829" s="138"/>
      <c r="F1829" s="149"/>
      <c r="G1829" s="149"/>
      <c r="H1829" s="86" t="s">
        <v>35</v>
      </c>
      <c r="I1829" s="23">
        <v>0</v>
      </c>
      <c r="J1829" s="24">
        <v>0</v>
      </c>
      <c r="K1829" s="24">
        <v>0</v>
      </c>
      <c r="L1829" s="28"/>
      <c r="M1829" s="28"/>
      <c r="N1829" s="21"/>
      <c r="O1829" s="21"/>
      <c r="P1829" s="21"/>
    </row>
    <row r="1830" spans="3:16">
      <c r="C1830" s="136" t="s">
        <v>829</v>
      </c>
      <c r="D1830" s="153" t="s">
        <v>830</v>
      </c>
      <c r="E1830" s="148" t="s">
        <v>831</v>
      </c>
      <c r="F1830" s="138">
        <v>2021</v>
      </c>
      <c r="G1830" s="138">
        <v>2021</v>
      </c>
      <c r="H1830" s="86" t="s">
        <v>19</v>
      </c>
      <c r="I1830" s="22">
        <f>I1831+I1832+I1833+I1834</f>
        <v>93.4</v>
      </c>
      <c r="J1830" s="4">
        <f t="shared" ref="J1830:M1830" si="725">J1831+J1832+J1833+J1834</f>
        <v>93.4</v>
      </c>
      <c r="K1830" s="4">
        <f t="shared" si="725"/>
        <v>93.4</v>
      </c>
      <c r="L1830" s="28">
        <f t="shared" si="725"/>
        <v>0</v>
      </c>
      <c r="M1830" s="28">
        <f t="shared" si="725"/>
        <v>0</v>
      </c>
      <c r="N1830" s="21">
        <f t="shared" si="684"/>
        <v>0</v>
      </c>
      <c r="O1830" s="21">
        <f t="shared" si="685"/>
        <v>0</v>
      </c>
      <c r="P1830" s="21">
        <f t="shared" si="686"/>
        <v>0</v>
      </c>
    </row>
    <row r="1831" spans="3:16">
      <c r="C1831" s="136"/>
      <c r="D1831" s="154"/>
      <c r="E1831" s="149"/>
      <c r="F1831" s="138"/>
      <c r="G1831" s="138"/>
      <c r="H1831" s="86" t="s">
        <v>20</v>
      </c>
      <c r="I1831" s="23">
        <f>95-1.6</f>
        <v>93.4</v>
      </c>
      <c r="J1831" s="24">
        <v>93.4</v>
      </c>
      <c r="K1831" s="24">
        <v>93.4</v>
      </c>
      <c r="L1831" s="28"/>
      <c r="M1831" s="28"/>
      <c r="N1831" s="21">
        <f t="shared" si="684"/>
        <v>0</v>
      </c>
      <c r="O1831" s="21">
        <f t="shared" si="685"/>
        <v>0</v>
      </c>
      <c r="P1831" s="21">
        <f t="shared" si="686"/>
        <v>0</v>
      </c>
    </row>
    <row r="1832" spans="3:16">
      <c r="C1832" s="136"/>
      <c r="D1832" s="154"/>
      <c r="E1832" s="149"/>
      <c r="F1832" s="138"/>
      <c r="G1832" s="138"/>
      <c r="H1832" s="86" t="s">
        <v>21</v>
      </c>
      <c r="I1832" s="23">
        <v>0</v>
      </c>
      <c r="J1832" s="24">
        <v>0</v>
      </c>
      <c r="K1832" s="24">
        <v>0</v>
      </c>
      <c r="L1832" s="28"/>
      <c r="M1832" s="28"/>
      <c r="N1832" s="21"/>
      <c r="O1832" s="21"/>
      <c r="P1832" s="21"/>
    </row>
    <row r="1833" spans="3:16">
      <c r="C1833" s="136"/>
      <c r="D1833" s="154"/>
      <c r="E1833" s="149"/>
      <c r="F1833" s="138"/>
      <c r="G1833" s="138"/>
      <c r="H1833" s="86" t="s">
        <v>31</v>
      </c>
      <c r="I1833" s="23">
        <v>0</v>
      </c>
      <c r="J1833" s="24">
        <v>0</v>
      </c>
      <c r="K1833" s="24">
        <v>0</v>
      </c>
      <c r="L1833" s="28"/>
      <c r="M1833" s="28"/>
      <c r="N1833" s="21"/>
      <c r="O1833" s="21"/>
      <c r="P1833" s="21"/>
    </row>
    <row r="1834" spans="3:16">
      <c r="C1834" s="136"/>
      <c r="D1834" s="155"/>
      <c r="E1834" s="150"/>
      <c r="F1834" s="138"/>
      <c r="G1834" s="138"/>
      <c r="H1834" s="86" t="s">
        <v>35</v>
      </c>
      <c r="I1834" s="23">
        <v>0</v>
      </c>
      <c r="J1834" s="24">
        <v>0</v>
      </c>
      <c r="K1834" s="24">
        <v>0</v>
      </c>
      <c r="L1834" s="28"/>
      <c r="M1834" s="28"/>
      <c r="N1834" s="21"/>
      <c r="O1834" s="21"/>
      <c r="P1834" s="21"/>
    </row>
    <row r="1835" spans="3:16">
      <c r="C1835" s="136" t="s">
        <v>832</v>
      </c>
      <c r="D1835" s="156" t="s">
        <v>833</v>
      </c>
      <c r="E1835" s="148" t="s">
        <v>834</v>
      </c>
      <c r="F1835" s="148">
        <v>2022</v>
      </c>
      <c r="G1835" s="148">
        <v>2023</v>
      </c>
      <c r="H1835" s="86" t="s">
        <v>19</v>
      </c>
      <c r="I1835" s="22">
        <f>I1836+I1837+I1838+I1839</f>
        <v>0</v>
      </c>
      <c r="J1835" s="4">
        <f t="shared" ref="J1835:M1835" si="726">J1836+J1837+J1838+J1839</f>
        <v>0</v>
      </c>
      <c r="K1835" s="4">
        <f t="shared" si="726"/>
        <v>0</v>
      </c>
      <c r="L1835" s="28">
        <f t="shared" si="726"/>
        <v>0</v>
      </c>
      <c r="M1835" s="28">
        <f t="shared" si="726"/>
        <v>0</v>
      </c>
      <c r="N1835" s="21"/>
      <c r="O1835" s="21"/>
      <c r="P1835" s="21"/>
    </row>
    <row r="1836" spans="3:16">
      <c r="C1836" s="136"/>
      <c r="D1836" s="156"/>
      <c r="E1836" s="149"/>
      <c r="F1836" s="149"/>
      <c r="G1836" s="149"/>
      <c r="H1836" s="86" t="s">
        <v>20</v>
      </c>
      <c r="I1836" s="23">
        <v>0</v>
      </c>
      <c r="J1836" s="24">
        <v>0</v>
      </c>
      <c r="K1836" s="24">
        <v>0</v>
      </c>
      <c r="L1836" s="28"/>
      <c r="M1836" s="28"/>
      <c r="N1836" s="21"/>
      <c r="O1836" s="21"/>
      <c r="P1836" s="21"/>
    </row>
    <row r="1837" spans="3:16">
      <c r="C1837" s="136"/>
      <c r="D1837" s="156"/>
      <c r="E1837" s="149"/>
      <c r="F1837" s="149"/>
      <c r="G1837" s="149"/>
      <c r="H1837" s="86" t="s">
        <v>21</v>
      </c>
      <c r="I1837" s="23">
        <v>0</v>
      </c>
      <c r="J1837" s="24">
        <v>0</v>
      </c>
      <c r="K1837" s="24">
        <v>0</v>
      </c>
      <c r="L1837" s="28"/>
      <c r="M1837" s="28"/>
      <c r="N1837" s="21"/>
      <c r="O1837" s="21"/>
      <c r="P1837" s="21"/>
    </row>
    <row r="1838" spans="3:16">
      <c r="C1838" s="136"/>
      <c r="D1838" s="156"/>
      <c r="E1838" s="149"/>
      <c r="F1838" s="149"/>
      <c r="G1838" s="149"/>
      <c r="H1838" s="86" t="s">
        <v>31</v>
      </c>
      <c r="I1838" s="23">
        <v>0</v>
      </c>
      <c r="J1838" s="24">
        <v>0</v>
      </c>
      <c r="K1838" s="24">
        <v>0</v>
      </c>
      <c r="L1838" s="28"/>
      <c r="M1838" s="28"/>
      <c r="N1838" s="21"/>
      <c r="O1838" s="21"/>
      <c r="P1838" s="21"/>
    </row>
    <row r="1839" spans="3:16">
      <c r="C1839" s="136"/>
      <c r="D1839" s="156"/>
      <c r="E1839" s="150"/>
      <c r="F1839" s="150"/>
      <c r="G1839" s="150"/>
      <c r="H1839" s="86" t="s">
        <v>35</v>
      </c>
      <c r="I1839" s="23">
        <v>0</v>
      </c>
      <c r="J1839" s="24">
        <v>0</v>
      </c>
      <c r="K1839" s="24">
        <v>0</v>
      </c>
      <c r="L1839" s="28"/>
      <c r="M1839" s="28"/>
      <c r="N1839" s="21"/>
      <c r="O1839" s="21"/>
      <c r="P1839" s="21"/>
    </row>
    <row r="1840" spans="3:16">
      <c r="C1840" s="136" t="s">
        <v>835</v>
      </c>
      <c r="D1840" s="151" t="s">
        <v>836</v>
      </c>
      <c r="E1840" s="148" t="s">
        <v>475</v>
      </c>
      <c r="F1840" s="138">
        <v>2021</v>
      </c>
      <c r="G1840" s="138">
        <v>2023</v>
      </c>
      <c r="H1840" s="86" t="s">
        <v>19</v>
      </c>
      <c r="I1840" s="22">
        <f>I1841+I1842+I1843+I1844</f>
        <v>80</v>
      </c>
      <c r="J1840" s="4">
        <f t="shared" ref="J1840:M1840" si="727">J1841+J1842+J1843+J1844</f>
        <v>80</v>
      </c>
      <c r="K1840" s="4">
        <f t="shared" si="727"/>
        <v>80</v>
      </c>
      <c r="L1840" s="28">
        <f t="shared" si="727"/>
        <v>0</v>
      </c>
      <c r="M1840" s="28">
        <f t="shared" si="727"/>
        <v>0</v>
      </c>
      <c r="N1840" s="21">
        <f t="shared" ref="N1840:N1901" si="728">M1840/I1840*100</f>
        <v>0</v>
      </c>
      <c r="O1840" s="21">
        <f t="shared" ref="O1840:O1901" si="729">M1840/J1840*100</f>
        <v>0</v>
      </c>
      <c r="P1840" s="21">
        <f t="shared" ref="P1840:P1901" si="730">L1840/K1840*100</f>
        <v>0</v>
      </c>
    </row>
    <row r="1841" spans="3:16">
      <c r="C1841" s="136"/>
      <c r="D1841" s="152"/>
      <c r="E1841" s="117"/>
      <c r="F1841" s="138"/>
      <c r="G1841" s="138"/>
      <c r="H1841" s="86" t="s">
        <v>20</v>
      </c>
      <c r="I1841" s="23">
        <v>80</v>
      </c>
      <c r="J1841" s="24">
        <v>80</v>
      </c>
      <c r="K1841" s="24">
        <v>80</v>
      </c>
      <c r="L1841" s="28"/>
      <c r="M1841" s="28"/>
      <c r="N1841" s="21">
        <f t="shared" si="728"/>
        <v>0</v>
      </c>
      <c r="O1841" s="21">
        <f t="shared" si="729"/>
        <v>0</v>
      </c>
      <c r="P1841" s="21">
        <f t="shared" si="730"/>
        <v>0</v>
      </c>
    </row>
    <row r="1842" spans="3:16">
      <c r="C1842" s="136"/>
      <c r="D1842" s="152"/>
      <c r="E1842" s="117"/>
      <c r="F1842" s="138"/>
      <c r="G1842" s="138"/>
      <c r="H1842" s="86" t="s">
        <v>21</v>
      </c>
      <c r="I1842" s="23">
        <v>0</v>
      </c>
      <c r="J1842" s="24">
        <v>0</v>
      </c>
      <c r="K1842" s="24">
        <v>0</v>
      </c>
      <c r="L1842" s="28"/>
      <c r="M1842" s="28"/>
      <c r="N1842" s="21"/>
      <c r="O1842" s="21"/>
      <c r="P1842" s="21"/>
    </row>
    <row r="1843" spans="3:16">
      <c r="C1843" s="136"/>
      <c r="D1843" s="152"/>
      <c r="E1843" s="117"/>
      <c r="F1843" s="138"/>
      <c r="G1843" s="138"/>
      <c r="H1843" s="86" t="s">
        <v>31</v>
      </c>
      <c r="I1843" s="23">
        <v>0</v>
      </c>
      <c r="J1843" s="24">
        <v>0</v>
      </c>
      <c r="K1843" s="24">
        <v>0</v>
      </c>
      <c r="L1843" s="28"/>
      <c r="M1843" s="28"/>
      <c r="N1843" s="21"/>
      <c r="O1843" s="21"/>
      <c r="P1843" s="21"/>
    </row>
    <row r="1844" spans="3:16">
      <c r="C1844" s="136"/>
      <c r="D1844" s="152"/>
      <c r="E1844" s="118"/>
      <c r="F1844" s="138"/>
      <c r="G1844" s="138"/>
      <c r="H1844" s="86" t="s">
        <v>35</v>
      </c>
      <c r="I1844" s="23">
        <v>0</v>
      </c>
      <c r="J1844" s="24">
        <v>0</v>
      </c>
      <c r="K1844" s="24">
        <v>0</v>
      </c>
      <c r="L1844" s="28"/>
      <c r="M1844" s="28"/>
      <c r="N1844" s="21"/>
      <c r="O1844" s="21"/>
      <c r="P1844" s="21"/>
    </row>
    <row r="1845" spans="3:16">
      <c r="C1845" s="136" t="s">
        <v>837</v>
      </c>
      <c r="D1845" s="130" t="s">
        <v>838</v>
      </c>
      <c r="E1845" s="148" t="s">
        <v>313</v>
      </c>
      <c r="F1845" s="138">
        <v>2021</v>
      </c>
      <c r="G1845" s="138">
        <v>2023</v>
      </c>
      <c r="H1845" s="86" t="s">
        <v>19</v>
      </c>
      <c r="I1845" s="22">
        <f>I1846+I1847+I1848+I1849</f>
        <v>40</v>
      </c>
      <c r="J1845" s="4">
        <f t="shared" ref="J1845:M1845" si="731">J1846+J1847+J1848+J1849</f>
        <v>40</v>
      </c>
      <c r="K1845" s="4">
        <f t="shared" si="731"/>
        <v>40</v>
      </c>
      <c r="L1845" s="28">
        <f t="shared" si="731"/>
        <v>40</v>
      </c>
      <c r="M1845" s="28">
        <f t="shared" si="731"/>
        <v>40</v>
      </c>
      <c r="N1845" s="21">
        <f t="shared" si="728"/>
        <v>100</v>
      </c>
      <c r="O1845" s="21">
        <f t="shared" si="729"/>
        <v>100</v>
      </c>
      <c r="P1845" s="21">
        <f t="shared" si="730"/>
        <v>100</v>
      </c>
    </row>
    <row r="1846" spans="3:16">
      <c r="C1846" s="136"/>
      <c r="D1846" s="131"/>
      <c r="E1846" s="149"/>
      <c r="F1846" s="138"/>
      <c r="G1846" s="138"/>
      <c r="H1846" s="86" t="s">
        <v>20</v>
      </c>
      <c r="I1846" s="23">
        <v>40</v>
      </c>
      <c r="J1846" s="24">
        <v>40</v>
      </c>
      <c r="K1846" s="24">
        <v>40</v>
      </c>
      <c r="L1846" s="28">
        <v>40</v>
      </c>
      <c r="M1846" s="28">
        <v>40</v>
      </c>
      <c r="N1846" s="21">
        <f t="shared" si="728"/>
        <v>100</v>
      </c>
      <c r="O1846" s="21">
        <f t="shared" si="729"/>
        <v>100</v>
      </c>
      <c r="P1846" s="21">
        <f t="shared" si="730"/>
        <v>100</v>
      </c>
    </row>
    <row r="1847" spans="3:16">
      <c r="C1847" s="136"/>
      <c r="D1847" s="131"/>
      <c r="E1847" s="149"/>
      <c r="F1847" s="138"/>
      <c r="G1847" s="138"/>
      <c r="H1847" s="86" t="s">
        <v>21</v>
      </c>
      <c r="I1847" s="23">
        <v>0</v>
      </c>
      <c r="J1847" s="24">
        <v>0</v>
      </c>
      <c r="K1847" s="24">
        <v>0</v>
      </c>
      <c r="L1847" s="28"/>
      <c r="M1847" s="28"/>
      <c r="N1847" s="21"/>
      <c r="O1847" s="21"/>
      <c r="P1847" s="21"/>
    </row>
    <row r="1848" spans="3:16">
      <c r="C1848" s="136"/>
      <c r="D1848" s="131"/>
      <c r="E1848" s="149"/>
      <c r="F1848" s="138"/>
      <c r="G1848" s="138"/>
      <c r="H1848" s="86" t="s">
        <v>31</v>
      </c>
      <c r="I1848" s="23">
        <v>0</v>
      </c>
      <c r="J1848" s="24">
        <v>0</v>
      </c>
      <c r="K1848" s="24">
        <v>0</v>
      </c>
      <c r="L1848" s="28"/>
      <c r="M1848" s="28"/>
      <c r="N1848" s="21"/>
      <c r="O1848" s="21"/>
      <c r="P1848" s="21"/>
    </row>
    <row r="1849" spans="3:16">
      <c r="C1849" s="136"/>
      <c r="D1849" s="132"/>
      <c r="E1849" s="150"/>
      <c r="F1849" s="138"/>
      <c r="G1849" s="138"/>
      <c r="H1849" s="86" t="s">
        <v>35</v>
      </c>
      <c r="I1849" s="23">
        <v>0</v>
      </c>
      <c r="J1849" s="24">
        <v>0</v>
      </c>
      <c r="K1849" s="24">
        <v>0</v>
      </c>
      <c r="L1849" s="28"/>
      <c r="M1849" s="28"/>
      <c r="N1849" s="21"/>
      <c r="O1849" s="21"/>
      <c r="P1849" s="21"/>
    </row>
    <row r="1850" spans="3:16">
      <c r="C1850" s="136" t="s">
        <v>839</v>
      </c>
      <c r="D1850" s="143" t="s">
        <v>840</v>
      </c>
      <c r="E1850" s="148" t="s">
        <v>475</v>
      </c>
      <c r="F1850" s="138">
        <v>2021</v>
      </c>
      <c r="G1850" s="138">
        <v>2023</v>
      </c>
      <c r="H1850" s="86" t="s">
        <v>19</v>
      </c>
      <c r="I1850" s="22">
        <f>I1851+I1852+I1853+I1854</f>
        <v>50</v>
      </c>
      <c r="J1850" s="4">
        <f t="shared" ref="J1850:M1850" si="732">J1851+J1852+J1853+J1854</f>
        <v>50</v>
      </c>
      <c r="K1850" s="4">
        <f t="shared" si="732"/>
        <v>50</v>
      </c>
      <c r="L1850" s="28">
        <f t="shared" si="732"/>
        <v>0</v>
      </c>
      <c r="M1850" s="28">
        <f t="shared" si="732"/>
        <v>0</v>
      </c>
      <c r="N1850" s="21">
        <f t="shared" si="728"/>
        <v>0</v>
      </c>
      <c r="O1850" s="21">
        <f t="shared" si="729"/>
        <v>0</v>
      </c>
      <c r="P1850" s="21">
        <f t="shared" si="730"/>
        <v>0</v>
      </c>
    </row>
    <row r="1851" spans="3:16">
      <c r="C1851" s="136"/>
      <c r="D1851" s="143"/>
      <c r="E1851" s="149"/>
      <c r="F1851" s="138"/>
      <c r="G1851" s="138"/>
      <c r="H1851" s="86" t="s">
        <v>20</v>
      </c>
      <c r="I1851" s="23">
        <v>50</v>
      </c>
      <c r="J1851" s="24">
        <v>50</v>
      </c>
      <c r="K1851" s="24">
        <v>50</v>
      </c>
      <c r="L1851" s="28"/>
      <c r="M1851" s="28"/>
      <c r="N1851" s="21">
        <f t="shared" si="728"/>
        <v>0</v>
      </c>
      <c r="O1851" s="21">
        <f t="shared" si="729"/>
        <v>0</v>
      </c>
      <c r="P1851" s="21">
        <f t="shared" si="730"/>
        <v>0</v>
      </c>
    </row>
    <row r="1852" spans="3:16">
      <c r="C1852" s="136"/>
      <c r="D1852" s="143"/>
      <c r="E1852" s="149"/>
      <c r="F1852" s="138"/>
      <c r="G1852" s="138"/>
      <c r="H1852" s="86" t="s">
        <v>21</v>
      </c>
      <c r="I1852" s="23">
        <v>0</v>
      </c>
      <c r="J1852" s="24">
        <v>0</v>
      </c>
      <c r="K1852" s="24">
        <v>0</v>
      </c>
      <c r="L1852" s="28"/>
      <c r="M1852" s="28"/>
      <c r="N1852" s="21"/>
      <c r="O1852" s="21"/>
      <c r="P1852" s="21"/>
    </row>
    <row r="1853" spans="3:16">
      <c r="C1853" s="136"/>
      <c r="D1853" s="143"/>
      <c r="E1853" s="149"/>
      <c r="F1853" s="138"/>
      <c r="G1853" s="138"/>
      <c r="H1853" s="86" t="s">
        <v>31</v>
      </c>
      <c r="I1853" s="23">
        <v>0</v>
      </c>
      <c r="J1853" s="24">
        <v>0</v>
      </c>
      <c r="K1853" s="24">
        <v>0</v>
      </c>
      <c r="L1853" s="28"/>
      <c r="M1853" s="28"/>
      <c r="N1853" s="21"/>
      <c r="O1853" s="21"/>
      <c r="P1853" s="21"/>
    </row>
    <row r="1854" spans="3:16">
      <c r="C1854" s="136"/>
      <c r="D1854" s="143"/>
      <c r="E1854" s="150"/>
      <c r="F1854" s="138"/>
      <c r="G1854" s="138"/>
      <c r="H1854" s="86" t="s">
        <v>35</v>
      </c>
      <c r="I1854" s="23">
        <v>0</v>
      </c>
      <c r="J1854" s="24">
        <v>0</v>
      </c>
      <c r="K1854" s="24">
        <v>0</v>
      </c>
      <c r="L1854" s="28"/>
      <c r="M1854" s="28"/>
      <c r="N1854" s="21"/>
      <c r="O1854" s="21"/>
      <c r="P1854" s="21"/>
    </row>
    <row r="1855" spans="3:16">
      <c r="C1855" s="136" t="s">
        <v>841</v>
      </c>
      <c r="D1855" s="143" t="s">
        <v>842</v>
      </c>
      <c r="E1855" s="148" t="s">
        <v>475</v>
      </c>
      <c r="F1855" s="138">
        <v>2022</v>
      </c>
      <c r="G1855" s="138">
        <v>2023</v>
      </c>
      <c r="H1855" s="86" t="s">
        <v>19</v>
      </c>
      <c r="I1855" s="22">
        <f>I1856+I1857+I1858+I1859</f>
        <v>0</v>
      </c>
      <c r="J1855" s="4">
        <f t="shared" ref="J1855:M1855" si="733">J1856+J1857+J1858+J1859</f>
        <v>0</v>
      </c>
      <c r="K1855" s="4">
        <f t="shared" si="733"/>
        <v>0</v>
      </c>
      <c r="L1855" s="28">
        <f t="shared" si="733"/>
        <v>0</v>
      </c>
      <c r="M1855" s="28">
        <f t="shared" si="733"/>
        <v>0</v>
      </c>
      <c r="N1855" s="21"/>
      <c r="O1855" s="21"/>
      <c r="P1855" s="21"/>
    </row>
    <row r="1856" spans="3:16">
      <c r="C1856" s="136"/>
      <c r="D1856" s="143"/>
      <c r="E1856" s="149"/>
      <c r="F1856" s="138"/>
      <c r="G1856" s="138"/>
      <c r="H1856" s="86" t="s">
        <v>20</v>
      </c>
      <c r="I1856" s="23">
        <v>0</v>
      </c>
      <c r="J1856" s="24">
        <v>0</v>
      </c>
      <c r="K1856" s="24">
        <v>0</v>
      </c>
      <c r="L1856" s="28"/>
      <c r="M1856" s="28"/>
      <c r="N1856" s="21"/>
      <c r="O1856" s="21"/>
      <c r="P1856" s="21"/>
    </row>
    <row r="1857" spans="3:16">
      <c r="C1857" s="136"/>
      <c r="D1857" s="143"/>
      <c r="E1857" s="149"/>
      <c r="F1857" s="138"/>
      <c r="G1857" s="138"/>
      <c r="H1857" s="86" t="s">
        <v>21</v>
      </c>
      <c r="I1857" s="23">
        <v>0</v>
      </c>
      <c r="J1857" s="24">
        <v>0</v>
      </c>
      <c r="K1857" s="24">
        <v>0</v>
      </c>
      <c r="L1857" s="28"/>
      <c r="M1857" s="28"/>
      <c r="N1857" s="21"/>
      <c r="O1857" s="21"/>
      <c r="P1857" s="21"/>
    </row>
    <row r="1858" spans="3:16">
      <c r="C1858" s="136"/>
      <c r="D1858" s="143"/>
      <c r="E1858" s="149"/>
      <c r="F1858" s="138"/>
      <c r="G1858" s="138"/>
      <c r="H1858" s="86" t="s">
        <v>31</v>
      </c>
      <c r="I1858" s="23">
        <v>0</v>
      </c>
      <c r="J1858" s="24">
        <v>0</v>
      </c>
      <c r="K1858" s="24">
        <v>0</v>
      </c>
      <c r="L1858" s="28"/>
      <c r="M1858" s="28"/>
      <c r="N1858" s="21"/>
      <c r="O1858" s="21"/>
      <c r="P1858" s="21"/>
    </row>
    <row r="1859" spans="3:16">
      <c r="C1859" s="136"/>
      <c r="D1859" s="143"/>
      <c r="E1859" s="150"/>
      <c r="F1859" s="138"/>
      <c r="G1859" s="138"/>
      <c r="H1859" s="86" t="s">
        <v>35</v>
      </c>
      <c r="I1859" s="23">
        <v>0</v>
      </c>
      <c r="J1859" s="24">
        <v>0</v>
      </c>
      <c r="K1859" s="24">
        <v>0</v>
      </c>
      <c r="L1859" s="28"/>
      <c r="M1859" s="28"/>
      <c r="N1859" s="21"/>
      <c r="O1859" s="21"/>
      <c r="P1859" s="21"/>
    </row>
    <row r="1860" spans="3:16">
      <c r="C1860" s="136" t="s">
        <v>843</v>
      </c>
      <c r="D1860" s="143" t="s">
        <v>844</v>
      </c>
      <c r="E1860" s="148" t="s">
        <v>475</v>
      </c>
      <c r="F1860" s="138">
        <v>2021</v>
      </c>
      <c r="G1860" s="138">
        <v>2023</v>
      </c>
      <c r="H1860" s="86" t="s">
        <v>19</v>
      </c>
      <c r="I1860" s="22">
        <f>I1861+I1862+I1863+I1864</f>
        <v>40</v>
      </c>
      <c r="J1860" s="4">
        <f t="shared" ref="J1860:M1860" si="734">J1861+J1862+J1863+J1864</f>
        <v>40</v>
      </c>
      <c r="K1860" s="4">
        <f t="shared" si="734"/>
        <v>40</v>
      </c>
      <c r="L1860" s="28">
        <f t="shared" si="734"/>
        <v>0</v>
      </c>
      <c r="M1860" s="28">
        <f t="shared" si="734"/>
        <v>0</v>
      </c>
      <c r="N1860" s="21">
        <f t="shared" si="728"/>
        <v>0</v>
      </c>
      <c r="O1860" s="21">
        <f t="shared" si="729"/>
        <v>0</v>
      </c>
      <c r="P1860" s="21">
        <f t="shared" si="730"/>
        <v>0</v>
      </c>
    </row>
    <row r="1861" spans="3:16">
      <c r="C1861" s="136"/>
      <c r="D1861" s="143"/>
      <c r="E1861" s="149"/>
      <c r="F1861" s="138"/>
      <c r="G1861" s="138"/>
      <c r="H1861" s="86" t="s">
        <v>20</v>
      </c>
      <c r="I1861" s="23">
        <v>40</v>
      </c>
      <c r="J1861" s="24">
        <v>40</v>
      </c>
      <c r="K1861" s="24">
        <v>40</v>
      </c>
      <c r="L1861" s="28"/>
      <c r="M1861" s="28"/>
      <c r="N1861" s="21">
        <f t="shared" si="728"/>
        <v>0</v>
      </c>
      <c r="O1861" s="21">
        <f t="shared" si="729"/>
        <v>0</v>
      </c>
      <c r="P1861" s="21">
        <f t="shared" si="730"/>
        <v>0</v>
      </c>
    </row>
    <row r="1862" spans="3:16">
      <c r="C1862" s="136"/>
      <c r="D1862" s="143"/>
      <c r="E1862" s="149"/>
      <c r="F1862" s="138"/>
      <c r="G1862" s="138"/>
      <c r="H1862" s="86" t="s">
        <v>21</v>
      </c>
      <c r="I1862" s="23">
        <v>0</v>
      </c>
      <c r="J1862" s="24">
        <v>0</v>
      </c>
      <c r="K1862" s="24">
        <v>0</v>
      </c>
      <c r="L1862" s="28"/>
      <c r="M1862" s="28"/>
      <c r="N1862" s="21"/>
      <c r="O1862" s="21"/>
      <c r="P1862" s="21"/>
    </row>
    <row r="1863" spans="3:16">
      <c r="C1863" s="136"/>
      <c r="D1863" s="143"/>
      <c r="E1863" s="149"/>
      <c r="F1863" s="138"/>
      <c r="G1863" s="138"/>
      <c r="H1863" s="86" t="s">
        <v>31</v>
      </c>
      <c r="I1863" s="23">
        <v>0</v>
      </c>
      <c r="J1863" s="24">
        <v>0</v>
      </c>
      <c r="K1863" s="24">
        <v>0</v>
      </c>
      <c r="L1863" s="28"/>
      <c r="M1863" s="28"/>
      <c r="N1863" s="21"/>
      <c r="O1863" s="21"/>
      <c r="P1863" s="21"/>
    </row>
    <row r="1864" spans="3:16">
      <c r="C1864" s="136"/>
      <c r="D1864" s="143"/>
      <c r="E1864" s="150"/>
      <c r="F1864" s="138"/>
      <c r="G1864" s="138"/>
      <c r="H1864" s="86" t="s">
        <v>35</v>
      </c>
      <c r="I1864" s="23">
        <v>0</v>
      </c>
      <c r="J1864" s="24">
        <v>0</v>
      </c>
      <c r="K1864" s="24">
        <v>0</v>
      </c>
      <c r="L1864" s="28"/>
      <c r="M1864" s="28"/>
      <c r="N1864" s="21"/>
      <c r="O1864" s="21"/>
      <c r="P1864" s="21"/>
    </row>
    <row r="1865" spans="3:16">
      <c r="C1865" s="136" t="s">
        <v>845</v>
      </c>
      <c r="D1865" s="143" t="s">
        <v>846</v>
      </c>
      <c r="E1865" s="148" t="s">
        <v>475</v>
      </c>
      <c r="F1865" s="148">
        <v>2021</v>
      </c>
      <c r="G1865" s="148">
        <v>2023</v>
      </c>
      <c r="H1865" s="86" t="s">
        <v>19</v>
      </c>
      <c r="I1865" s="22">
        <f>I1866+I1867+I1868+I1869</f>
        <v>40</v>
      </c>
      <c r="J1865" s="4">
        <f t="shared" ref="J1865:M1865" si="735">J1866+J1867+J1868+J1869</f>
        <v>40</v>
      </c>
      <c r="K1865" s="4">
        <f t="shared" si="735"/>
        <v>40</v>
      </c>
      <c r="L1865" s="28">
        <f t="shared" si="735"/>
        <v>40</v>
      </c>
      <c r="M1865" s="28">
        <f t="shared" si="735"/>
        <v>40</v>
      </c>
      <c r="N1865" s="21">
        <f t="shared" si="728"/>
        <v>100</v>
      </c>
      <c r="O1865" s="21">
        <f t="shared" si="729"/>
        <v>100</v>
      </c>
      <c r="P1865" s="21">
        <f t="shared" si="730"/>
        <v>100</v>
      </c>
    </row>
    <row r="1866" spans="3:16">
      <c r="C1866" s="136"/>
      <c r="D1866" s="143"/>
      <c r="E1866" s="149"/>
      <c r="F1866" s="149"/>
      <c r="G1866" s="149"/>
      <c r="H1866" s="86" t="s">
        <v>20</v>
      </c>
      <c r="I1866" s="23">
        <v>40</v>
      </c>
      <c r="J1866" s="24">
        <v>40</v>
      </c>
      <c r="K1866" s="24">
        <v>40</v>
      </c>
      <c r="L1866" s="28">
        <v>40</v>
      </c>
      <c r="M1866" s="28">
        <v>40</v>
      </c>
      <c r="N1866" s="21">
        <f t="shared" si="728"/>
        <v>100</v>
      </c>
      <c r="O1866" s="21">
        <f t="shared" si="729"/>
        <v>100</v>
      </c>
      <c r="P1866" s="21">
        <f t="shared" si="730"/>
        <v>100</v>
      </c>
    </row>
    <row r="1867" spans="3:16">
      <c r="C1867" s="136"/>
      <c r="D1867" s="143"/>
      <c r="E1867" s="149"/>
      <c r="F1867" s="149"/>
      <c r="G1867" s="149"/>
      <c r="H1867" s="86" t="s">
        <v>21</v>
      </c>
      <c r="I1867" s="23">
        <v>0</v>
      </c>
      <c r="J1867" s="24">
        <v>0</v>
      </c>
      <c r="K1867" s="24">
        <v>0</v>
      </c>
      <c r="L1867" s="28"/>
      <c r="M1867" s="28"/>
      <c r="N1867" s="21"/>
      <c r="O1867" s="21"/>
      <c r="P1867" s="21"/>
    </row>
    <row r="1868" spans="3:16">
      <c r="C1868" s="136"/>
      <c r="D1868" s="143"/>
      <c r="E1868" s="149"/>
      <c r="F1868" s="149"/>
      <c r="G1868" s="149"/>
      <c r="H1868" s="86" t="s">
        <v>31</v>
      </c>
      <c r="I1868" s="23">
        <v>0</v>
      </c>
      <c r="J1868" s="24">
        <v>0</v>
      </c>
      <c r="K1868" s="24">
        <v>0</v>
      </c>
      <c r="L1868" s="28"/>
      <c r="M1868" s="28"/>
      <c r="N1868" s="21"/>
      <c r="O1868" s="21"/>
      <c r="P1868" s="21"/>
    </row>
    <row r="1869" spans="3:16">
      <c r="C1869" s="136"/>
      <c r="D1869" s="143"/>
      <c r="E1869" s="150"/>
      <c r="F1869" s="150"/>
      <c r="G1869" s="150"/>
      <c r="H1869" s="86" t="s">
        <v>35</v>
      </c>
      <c r="I1869" s="23">
        <v>0</v>
      </c>
      <c r="J1869" s="24">
        <v>0</v>
      </c>
      <c r="K1869" s="24">
        <v>0</v>
      </c>
      <c r="L1869" s="28"/>
      <c r="M1869" s="28"/>
      <c r="N1869" s="21"/>
      <c r="O1869" s="21"/>
      <c r="P1869" s="21"/>
    </row>
    <row r="1870" spans="3:16">
      <c r="C1870" s="136" t="s">
        <v>847</v>
      </c>
      <c r="D1870" s="130" t="s">
        <v>848</v>
      </c>
      <c r="E1870" s="148" t="s">
        <v>475</v>
      </c>
      <c r="F1870" s="148">
        <v>2021</v>
      </c>
      <c r="G1870" s="148">
        <v>2023</v>
      </c>
      <c r="H1870" s="86" t="s">
        <v>19</v>
      </c>
      <c r="I1870" s="22">
        <f>I1871+I1872+I1873+I1874</f>
        <v>60</v>
      </c>
      <c r="J1870" s="4">
        <f t="shared" ref="J1870:K1870" si="736">J1871+J1872+J1873+J1874</f>
        <v>60</v>
      </c>
      <c r="K1870" s="4">
        <f t="shared" si="736"/>
        <v>60</v>
      </c>
      <c r="L1870" s="28">
        <f t="shared" ref="L1870:M1870" si="737">L1871</f>
        <v>30</v>
      </c>
      <c r="M1870" s="28">
        <f t="shared" si="737"/>
        <v>30</v>
      </c>
      <c r="N1870" s="21">
        <f t="shared" si="728"/>
        <v>50</v>
      </c>
      <c r="O1870" s="21">
        <f t="shared" si="729"/>
        <v>50</v>
      </c>
      <c r="P1870" s="21">
        <f t="shared" si="730"/>
        <v>50</v>
      </c>
    </row>
    <row r="1871" spans="3:16">
      <c r="C1871" s="136"/>
      <c r="D1871" s="131"/>
      <c r="E1871" s="149"/>
      <c r="F1871" s="149"/>
      <c r="G1871" s="149"/>
      <c r="H1871" s="86" t="s">
        <v>20</v>
      </c>
      <c r="I1871" s="23">
        <v>60</v>
      </c>
      <c r="J1871" s="24">
        <v>60</v>
      </c>
      <c r="K1871" s="24">
        <v>60</v>
      </c>
      <c r="L1871" s="28">
        <v>30</v>
      </c>
      <c r="M1871" s="28">
        <v>30</v>
      </c>
      <c r="N1871" s="21">
        <f t="shared" si="728"/>
        <v>50</v>
      </c>
      <c r="O1871" s="21">
        <f t="shared" si="729"/>
        <v>50</v>
      </c>
      <c r="P1871" s="21">
        <f t="shared" si="730"/>
        <v>50</v>
      </c>
    </row>
    <row r="1872" spans="3:16">
      <c r="C1872" s="136"/>
      <c r="D1872" s="131"/>
      <c r="E1872" s="149"/>
      <c r="F1872" s="149"/>
      <c r="G1872" s="149"/>
      <c r="H1872" s="86" t="s">
        <v>21</v>
      </c>
      <c r="I1872" s="23">
        <v>0</v>
      </c>
      <c r="J1872" s="24">
        <v>0</v>
      </c>
      <c r="K1872" s="24">
        <v>0</v>
      </c>
      <c r="L1872" s="28"/>
      <c r="M1872" s="28"/>
      <c r="N1872" s="21"/>
      <c r="O1872" s="21"/>
      <c r="P1872" s="21"/>
    </row>
    <row r="1873" spans="3:16">
      <c r="C1873" s="136"/>
      <c r="D1873" s="131"/>
      <c r="E1873" s="149"/>
      <c r="F1873" s="149"/>
      <c r="G1873" s="149"/>
      <c r="H1873" s="86" t="s">
        <v>31</v>
      </c>
      <c r="I1873" s="23">
        <v>0</v>
      </c>
      <c r="J1873" s="24">
        <v>0</v>
      </c>
      <c r="K1873" s="24">
        <v>0</v>
      </c>
      <c r="L1873" s="28"/>
      <c r="M1873" s="28"/>
      <c r="N1873" s="21"/>
      <c r="O1873" s="21"/>
      <c r="P1873" s="21"/>
    </row>
    <row r="1874" spans="3:16">
      <c r="C1874" s="136"/>
      <c r="D1874" s="132"/>
      <c r="E1874" s="150"/>
      <c r="F1874" s="150"/>
      <c r="G1874" s="150"/>
      <c r="H1874" s="86" t="s">
        <v>35</v>
      </c>
      <c r="I1874" s="23">
        <v>0</v>
      </c>
      <c r="J1874" s="24">
        <v>0</v>
      </c>
      <c r="K1874" s="24">
        <v>0</v>
      </c>
      <c r="L1874" s="28"/>
      <c r="M1874" s="28"/>
      <c r="N1874" s="21"/>
      <c r="O1874" s="21"/>
      <c r="P1874" s="21"/>
    </row>
    <row r="1875" spans="3:16" s="6" customFormat="1">
      <c r="C1875" s="136" t="s">
        <v>849</v>
      </c>
      <c r="D1875" s="130" t="s">
        <v>850</v>
      </c>
      <c r="E1875" s="148" t="s">
        <v>475</v>
      </c>
      <c r="F1875" s="137">
        <v>2022</v>
      </c>
      <c r="G1875" s="138">
        <v>2022</v>
      </c>
      <c r="H1875" s="86" t="s">
        <v>19</v>
      </c>
      <c r="I1875" s="22">
        <f>I1876+I1877+I1878+I1879</f>
        <v>0</v>
      </c>
      <c r="J1875" s="4">
        <f t="shared" ref="J1875:K1875" si="738">J1876+J1877+J1878+J1879</f>
        <v>0</v>
      </c>
      <c r="K1875" s="4">
        <f t="shared" si="738"/>
        <v>0</v>
      </c>
      <c r="L1875" s="28">
        <f t="shared" ref="L1875:M1875" si="739">L1876</f>
        <v>0</v>
      </c>
      <c r="M1875" s="28">
        <f t="shared" si="739"/>
        <v>0</v>
      </c>
      <c r="N1875" s="21"/>
      <c r="O1875" s="21"/>
      <c r="P1875" s="21"/>
    </row>
    <row r="1876" spans="3:16" s="6" customFormat="1">
      <c r="C1876" s="136"/>
      <c r="D1876" s="131"/>
      <c r="E1876" s="149"/>
      <c r="F1876" s="137"/>
      <c r="G1876" s="138"/>
      <c r="H1876" s="86" t="s">
        <v>20</v>
      </c>
      <c r="I1876" s="23">
        <v>0</v>
      </c>
      <c r="J1876" s="24">
        <v>0</v>
      </c>
      <c r="K1876" s="24">
        <v>0</v>
      </c>
      <c r="L1876" s="28"/>
      <c r="M1876" s="28"/>
      <c r="N1876" s="21"/>
      <c r="O1876" s="21"/>
      <c r="P1876" s="21"/>
    </row>
    <row r="1877" spans="3:16">
      <c r="C1877" s="136"/>
      <c r="D1877" s="131"/>
      <c r="E1877" s="149"/>
      <c r="F1877" s="137"/>
      <c r="G1877" s="138"/>
      <c r="H1877" s="86" t="s">
        <v>21</v>
      </c>
      <c r="I1877" s="23">
        <v>0</v>
      </c>
      <c r="J1877" s="24">
        <v>0</v>
      </c>
      <c r="K1877" s="24">
        <v>0</v>
      </c>
      <c r="L1877" s="28"/>
      <c r="M1877" s="28"/>
      <c r="N1877" s="21"/>
      <c r="O1877" s="21"/>
      <c r="P1877" s="21"/>
    </row>
    <row r="1878" spans="3:16">
      <c r="C1878" s="136"/>
      <c r="D1878" s="131"/>
      <c r="E1878" s="149"/>
      <c r="F1878" s="137"/>
      <c r="G1878" s="138"/>
      <c r="H1878" s="86" t="s">
        <v>31</v>
      </c>
      <c r="I1878" s="23">
        <v>0</v>
      </c>
      <c r="J1878" s="24">
        <v>0</v>
      </c>
      <c r="K1878" s="24">
        <v>0</v>
      </c>
      <c r="L1878" s="28"/>
      <c r="M1878" s="28"/>
      <c r="N1878" s="21"/>
      <c r="O1878" s="21"/>
      <c r="P1878" s="21"/>
    </row>
    <row r="1879" spans="3:16">
      <c r="C1879" s="136"/>
      <c r="D1879" s="132"/>
      <c r="E1879" s="150"/>
      <c r="F1879" s="137"/>
      <c r="G1879" s="138"/>
      <c r="H1879" s="86" t="s">
        <v>35</v>
      </c>
      <c r="I1879" s="23">
        <v>0</v>
      </c>
      <c r="J1879" s="24">
        <v>0</v>
      </c>
      <c r="K1879" s="24">
        <v>0</v>
      </c>
      <c r="L1879" s="28"/>
      <c r="M1879" s="28"/>
      <c r="N1879" s="21"/>
      <c r="O1879" s="21"/>
      <c r="P1879" s="21"/>
    </row>
    <row r="1880" spans="3:16">
      <c r="C1880" s="136" t="s">
        <v>851</v>
      </c>
      <c r="D1880" s="143" t="s">
        <v>852</v>
      </c>
      <c r="E1880" s="138" t="s">
        <v>570</v>
      </c>
      <c r="F1880" s="137">
        <v>2021</v>
      </c>
      <c r="G1880" s="138">
        <v>2023</v>
      </c>
      <c r="H1880" s="86" t="s">
        <v>19</v>
      </c>
      <c r="I1880" s="22">
        <f>I1881+I1882+I1883+I1884</f>
        <v>200</v>
      </c>
      <c r="J1880" s="4">
        <f t="shared" ref="J1880:K1880" si="740">J1881+J1882+J1883+J1884</f>
        <v>200</v>
      </c>
      <c r="K1880" s="4">
        <f t="shared" si="740"/>
        <v>130</v>
      </c>
      <c r="L1880" s="28">
        <f t="shared" ref="L1880:M1880" si="741">L1881</f>
        <v>0</v>
      </c>
      <c r="M1880" s="28">
        <f t="shared" si="741"/>
        <v>0</v>
      </c>
      <c r="N1880" s="21">
        <f t="shared" si="728"/>
        <v>0</v>
      </c>
      <c r="O1880" s="21">
        <f t="shared" si="729"/>
        <v>0</v>
      </c>
      <c r="P1880" s="21">
        <f t="shared" si="730"/>
        <v>0</v>
      </c>
    </row>
    <row r="1881" spans="3:16">
      <c r="C1881" s="136"/>
      <c r="D1881" s="143"/>
      <c r="E1881" s="138"/>
      <c r="F1881" s="137"/>
      <c r="G1881" s="138"/>
      <c r="H1881" s="86" t="s">
        <v>20</v>
      </c>
      <c r="I1881" s="23">
        <v>200</v>
      </c>
      <c r="J1881" s="24">
        <v>200</v>
      </c>
      <c r="K1881" s="24">
        <v>130</v>
      </c>
      <c r="L1881" s="28"/>
      <c r="M1881" s="28"/>
      <c r="N1881" s="21">
        <f t="shared" si="728"/>
        <v>0</v>
      </c>
      <c r="O1881" s="21">
        <f t="shared" si="729"/>
        <v>0</v>
      </c>
      <c r="P1881" s="21">
        <f t="shared" si="730"/>
        <v>0</v>
      </c>
    </row>
    <row r="1882" spans="3:16">
      <c r="C1882" s="136"/>
      <c r="D1882" s="143"/>
      <c r="E1882" s="138"/>
      <c r="F1882" s="137"/>
      <c r="G1882" s="138"/>
      <c r="H1882" s="86" t="s">
        <v>21</v>
      </c>
      <c r="I1882" s="23">
        <v>0</v>
      </c>
      <c r="J1882" s="24">
        <v>0</v>
      </c>
      <c r="K1882" s="24">
        <v>0</v>
      </c>
      <c r="L1882" s="28"/>
      <c r="M1882" s="28"/>
      <c r="N1882" s="21"/>
      <c r="O1882" s="21"/>
      <c r="P1882" s="21"/>
    </row>
    <row r="1883" spans="3:16">
      <c r="C1883" s="136"/>
      <c r="D1883" s="143"/>
      <c r="E1883" s="138"/>
      <c r="F1883" s="137"/>
      <c r="G1883" s="138"/>
      <c r="H1883" s="86" t="s">
        <v>31</v>
      </c>
      <c r="I1883" s="23">
        <v>0</v>
      </c>
      <c r="J1883" s="24">
        <v>0</v>
      </c>
      <c r="K1883" s="24">
        <v>0</v>
      </c>
      <c r="L1883" s="28"/>
      <c r="M1883" s="28"/>
      <c r="N1883" s="21"/>
      <c r="O1883" s="21"/>
      <c r="P1883" s="21"/>
    </row>
    <row r="1884" spans="3:16">
      <c r="C1884" s="136"/>
      <c r="D1884" s="143"/>
      <c r="E1884" s="138"/>
      <c r="F1884" s="137"/>
      <c r="G1884" s="138"/>
      <c r="H1884" s="86" t="s">
        <v>35</v>
      </c>
      <c r="I1884" s="23">
        <v>0</v>
      </c>
      <c r="J1884" s="24">
        <v>0</v>
      </c>
      <c r="K1884" s="24">
        <v>0</v>
      </c>
      <c r="L1884" s="28"/>
      <c r="M1884" s="28"/>
      <c r="N1884" s="21"/>
      <c r="O1884" s="21"/>
      <c r="P1884" s="21"/>
    </row>
    <row r="1885" spans="3:16">
      <c r="C1885" s="97" t="s">
        <v>853</v>
      </c>
      <c r="D1885" s="100" t="s">
        <v>854</v>
      </c>
      <c r="E1885" s="119" t="s">
        <v>855</v>
      </c>
      <c r="F1885" s="106"/>
      <c r="G1885" s="106"/>
      <c r="H1885" s="85" t="s">
        <v>19</v>
      </c>
      <c r="I1885" s="22">
        <f>I1886+I1887+I1888+I1889</f>
        <v>0</v>
      </c>
      <c r="J1885" s="4">
        <f t="shared" ref="J1885:M1885" si="742">J1886+J1887+J1888+J1889</f>
        <v>0</v>
      </c>
      <c r="K1885" s="4">
        <f t="shared" si="742"/>
        <v>0</v>
      </c>
      <c r="L1885" s="28">
        <f t="shared" si="742"/>
        <v>0</v>
      </c>
      <c r="M1885" s="28">
        <f t="shared" si="742"/>
        <v>0</v>
      </c>
      <c r="N1885" s="21"/>
      <c r="O1885" s="21"/>
      <c r="P1885" s="21"/>
    </row>
    <row r="1886" spans="3:16">
      <c r="C1886" s="98"/>
      <c r="D1886" s="101"/>
      <c r="E1886" s="120"/>
      <c r="F1886" s="107"/>
      <c r="G1886" s="107"/>
      <c r="H1886" s="85" t="s">
        <v>20</v>
      </c>
      <c r="I1886" s="22">
        <v>0</v>
      </c>
      <c r="J1886" s="4">
        <v>0</v>
      </c>
      <c r="K1886" s="4">
        <v>0</v>
      </c>
      <c r="L1886" s="28"/>
      <c r="M1886" s="28"/>
      <c r="N1886" s="21"/>
      <c r="O1886" s="21"/>
      <c r="P1886" s="21"/>
    </row>
    <row r="1887" spans="3:16">
      <c r="C1887" s="98"/>
      <c r="D1887" s="101"/>
      <c r="E1887" s="120"/>
      <c r="F1887" s="107"/>
      <c r="G1887" s="107"/>
      <c r="H1887" s="85" t="s">
        <v>21</v>
      </c>
      <c r="I1887" s="22">
        <v>0</v>
      </c>
      <c r="J1887" s="4">
        <v>0</v>
      </c>
      <c r="K1887" s="4">
        <v>0</v>
      </c>
      <c r="L1887" s="28"/>
      <c r="M1887" s="28"/>
      <c r="N1887" s="21"/>
      <c r="O1887" s="21"/>
      <c r="P1887" s="21"/>
    </row>
    <row r="1888" spans="3:16">
      <c r="C1888" s="98"/>
      <c r="D1888" s="101"/>
      <c r="E1888" s="120"/>
      <c r="F1888" s="107"/>
      <c r="G1888" s="107"/>
      <c r="H1888" s="85" t="s">
        <v>31</v>
      </c>
      <c r="I1888" s="22">
        <v>0</v>
      </c>
      <c r="J1888" s="4">
        <v>0</v>
      </c>
      <c r="K1888" s="4">
        <v>0</v>
      </c>
      <c r="L1888" s="28"/>
      <c r="M1888" s="28"/>
      <c r="N1888" s="21"/>
      <c r="O1888" s="21"/>
      <c r="P1888" s="21"/>
    </row>
    <row r="1889" spans="3:16">
      <c r="C1889" s="99"/>
      <c r="D1889" s="102"/>
      <c r="E1889" s="121"/>
      <c r="F1889" s="108"/>
      <c r="G1889" s="108"/>
      <c r="H1889" s="85" t="s">
        <v>35</v>
      </c>
      <c r="I1889" s="22">
        <v>0</v>
      </c>
      <c r="J1889" s="4">
        <v>0</v>
      </c>
      <c r="K1889" s="4">
        <v>0</v>
      </c>
      <c r="L1889" s="28"/>
      <c r="M1889" s="28"/>
      <c r="N1889" s="21"/>
      <c r="O1889" s="21"/>
      <c r="P1889" s="21"/>
    </row>
    <row r="1890" spans="3:16">
      <c r="C1890" s="97" t="s">
        <v>856</v>
      </c>
      <c r="D1890" s="100" t="s">
        <v>857</v>
      </c>
      <c r="E1890" s="119" t="s">
        <v>349</v>
      </c>
      <c r="F1890" s="106">
        <v>2021</v>
      </c>
      <c r="G1890" s="106">
        <v>2023</v>
      </c>
      <c r="H1890" s="85" t="s">
        <v>19</v>
      </c>
      <c r="I1890" s="22">
        <f>I1891+I1892+I1893+I1894</f>
        <v>350</v>
      </c>
      <c r="J1890" s="4">
        <f t="shared" ref="J1890:M1890" si="743">J1891+J1892+J1893+J1894</f>
        <v>350</v>
      </c>
      <c r="K1890" s="4">
        <f t="shared" si="743"/>
        <v>315</v>
      </c>
      <c r="L1890" s="28">
        <f t="shared" si="743"/>
        <v>0</v>
      </c>
      <c r="M1890" s="28">
        <f t="shared" si="743"/>
        <v>0</v>
      </c>
      <c r="N1890" s="21">
        <f t="shared" si="728"/>
        <v>0</v>
      </c>
      <c r="O1890" s="21">
        <f t="shared" si="729"/>
        <v>0</v>
      </c>
      <c r="P1890" s="21">
        <f t="shared" si="730"/>
        <v>0</v>
      </c>
    </row>
    <row r="1891" spans="3:16">
      <c r="C1891" s="98"/>
      <c r="D1891" s="101"/>
      <c r="E1891" s="120"/>
      <c r="F1891" s="107"/>
      <c r="G1891" s="107"/>
      <c r="H1891" s="85" t="s">
        <v>20</v>
      </c>
      <c r="I1891" s="22">
        <f>I1896+I1901</f>
        <v>350</v>
      </c>
      <c r="J1891" s="4">
        <f t="shared" ref="J1891:K1891" si="744">J1896+J1901</f>
        <v>350</v>
      </c>
      <c r="K1891" s="4">
        <f t="shared" si="744"/>
        <v>315</v>
      </c>
      <c r="L1891" s="28"/>
      <c r="M1891" s="28"/>
      <c r="N1891" s="21">
        <f t="shared" si="728"/>
        <v>0</v>
      </c>
      <c r="O1891" s="21">
        <f t="shared" si="729"/>
        <v>0</v>
      </c>
      <c r="P1891" s="21">
        <f t="shared" si="730"/>
        <v>0</v>
      </c>
    </row>
    <row r="1892" spans="3:16">
      <c r="C1892" s="98"/>
      <c r="D1892" s="101"/>
      <c r="E1892" s="120"/>
      <c r="F1892" s="107"/>
      <c r="G1892" s="107"/>
      <c r="H1892" s="85" t="s">
        <v>21</v>
      </c>
      <c r="I1892" s="22">
        <f t="shared" ref="I1892:K1894" si="745">I1897</f>
        <v>0</v>
      </c>
      <c r="J1892" s="4">
        <f t="shared" si="745"/>
        <v>0</v>
      </c>
      <c r="K1892" s="4">
        <f t="shared" si="745"/>
        <v>0</v>
      </c>
      <c r="L1892" s="28"/>
      <c r="M1892" s="28"/>
      <c r="N1892" s="21"/>
      <c r="O1892" s="21"/>
      <c r="P1892" s="21"/>
    </row>
    <row r="1893" spans="3:16">
      <c r="C1893" s="98"/>
      <c r="D1893" s="101"/>
      <c r="E1893" s="120"/>
      <c r="F1893" s="107"/>
      <c r="G1893" s="107"/>
      <c r="H1893" s="85" t="s">
        <v>31</v>
      </c>
      <c r="I1893" s="22">
        <f t="shared" si="745"/>
        <v>0</v>
      </c>
      <c r="J1893" s="4">
        <f t="shared" si="745"/>
        <v>0</v>
      </c>
      <c r="K1893" s="4">
        <f t="shared" si="745"/>
        <v>0</v>
      </c>
      <c r="L1893" s="28"/>
      <c r="M1893" s="28"/>
      <c r="N1893" s="21"/>
      <c r="O1893" s="21"/>
      <c r="P1893" s="21"/>
    </row>
    <row r="1894" spans="3:16">
      <c r="C1894" s="99"/>
      <c r="D1894" s="102"/>
      <c r="E1894" s="121"/>
      <c r="F1894" s="108"/>
      <c r="G1894" s="108"/>
      <c r="H1894" s="85" t="s">
        <v>35</v>
      </c>
      <c r="I1894" s="22">
        <f t="shared" si="745"/>
        <v>0</v>
      </c>
      <c r="J1894" s="4">
        <f t="shared" si="745"/>
        <v>0</v>
      </c>
      <c r="K1894" s="4">
        <f t="shared" si="745"/>
        <v>0</v>
      </c>
      <c r="L1894" s="28"/>
      <c r="M1894" s="28"/>
      <c r="N1894" s="21"/>
      <c r="O1894" s="21"/>
      <c r="P1894" s="21"/>
    </row>
    <row r="1895" spans="3:16" s="7" customFormat="1">
      <c r="C1895" s="145" t="s">
        <v>858</v>
      </c>
      <c r="D1895" s="130" t="s">
        <v>859</v>
      </c>
      <c r="E1895" s="148" t="s">
        <v>667</v>
      </c>
      <c r="F1895" s="139">
        <v>2021</v>
      </c>
      <c r="G1895" s="139">
        <v>2023</v>
      </c>
      <c r="H1895" s="86" t="s">
        <v>19</v>
      </c>
      <c r="I1895" s="22">
        <f>I1896+I1897+I1898+I1899</f>
        <v>250</v>
      </c>
      <c r="J1895" s="4">
        <f t="shared" ref="J1895:K1895" si="746">J1896+J1897+J1898+J1899</f>
        <v>250</v>
      </c>
      <c r="K1895" s="4">
        <f t="shared" si="746"/>
        <v>215</v>
      </c>
      <c r="L1895" s="28">
        <f t="shared" ref="L1895:M1895" si="747">L1896</f>
        <v>0</v>
      </c>
      <c r="M1895" s="28">
        <f t="shared" si="747"/>
        <v>0</v>
      </c>
      <c r="N1895" s="21">
        <f t="shared" si="728"/>
        <v>0</v>
      </c>
      <c r="O1895" s="21">
        <f t="shared" si="729"/>
        <v>0</v>
      </c>
      <c r="P1895" s="21">
        <f t="shared" si="730"/>
        <v>0</v>
      </c>
    </row>
    <row r="1896" spans="3:16" s="7" customFormat="1">
      <c r="C1896" s="146"/>
      <c r="D1896" s="131"/>
      <c r="E1896" s="149"/>
      <c r="F1896" s="140"/>
      <c r="G1896" s="140"/>
      <c r="H1896" s="86" t="s">
        <v>20</v>
      </c>
      <c r="I1896" s="23">
        <v>250</v>
      </c>
      <c r="J1896" s="24">
        <v>250</v>
      </c>
      <c r="K1896" s="24">
        <f>250-35</f>
        <v>215</v>
      </c>
      <c r="L1896" s="28"/>
      <c r="M1896" s="28"/>
      <c r="N1896" s="21">
        <f t="shared" si="728"/>
        <v>0</v>
      </c>
      <c r="O1896" s="21">
        <f t="shared" si="729"/>
        <v>0</v>
      </c>
      <c r="P1896" s="21">
        <f t="shared" si="730"/>
        <v>0</v>
      </c>
    </row>
    <row r="1897" spans="3:16" s="7" customFormat="1">
      <c r="C1897" s="146"/>
      <c r="D1897" s="131"/>
      <c r="E1897" s="149"/>
      <c r="F1897" s="140"/>
      <c r="G1897" s="140"/>
      <c r="H1897" s="86" t="s">
        <v>21</v>
      </c>
      <c r="I1897" s="23">
        <v>0</v>
      </c>
      <c r="J1897" s="24">
        <v>0</v>
      </c>
      <c r="K1897" s="24">
        <v>0</v>
      </c>
      <c r="L1897" s="28"/>
      <c r="M1897" s="28"/>
      <c r="N1897" s="21"/>
      <c r="O1897" s="21"/>
      <c r="P1897" s="21"/>
    </row>
    <row r="1898" spans="3:16" s="7" customFormat="1">
      <c r="C1898" s="146"/>
      <c r="D1898" s="131"/>
      <c r="E1898" s="149"/>
      <c r="F1898" s="140"/>
      <c r="G1898" s="140"/>
      <c r="H1898" s="86" t="s">
        <v>31</v>
      </c>
      <c r="I1898" s="23">
        <v>0</v>
      </c>
      <c r="J1898" s="24">
        <v>0</v>
      </c>
      <c r="K1898" s="24">
        <v>0</v>
      </c>
      <c r="L1898" s="28"/>
      <c r="M1898" s="28"/>
      <c r="N1898" s="21"/>
      <c r="O1898" s="21"/>
      <c r="P1898" s="21"/>
    </row>
    <row r="1899" spans="3:16" s="7" customFormat="1">
      <c r="C1899" s="147"/>
      <c r="D1899" s="132"/>
      <c r="E1899" s="150"/>
      <c r="F1899" s="141"/>
      <c r="G1899" s="141"/>
      <c r="H1899" s="86" t="s">
        <v>35</v>
      </c>
      <c r="I1899" s="23">
        <v>0</v>
      </c>
      <c r="J1899" s="24">
        <v>0</v>
      </c>
      <c r="K1899" s="24">
        <v>0</v>
      </c>
      <c r="L1899" s="28"/>
      <c r="M1899" s="28"/>
      <c r="N1899" s="21"/>
      <c r="O1899" s="21"/>
      <c r="P1899" s="21"/>
    </row>
    <row r="1900" spans="3:16" s="7" customFormat="1">
      <c r="C1900" s="145" t="s">
        <v>860</v>
      </c>
      <c r="D1900" s="130" t="s">
        <v>861</v>
      </c>
      <c r="E1900" s="148" t="s">
        <v>664</v>
      </c>
      <c r="F1900" s="139">
        <v>2021</v>
      </c>
      <c r="G1900" s="139">
        <v>2021</v>
      </c>
      <c r="H1900" s="86" t="s">
        <v>19</v>
      </c>
      <c r="I1900" s="22">
        <f>I1901+I1902+I1903+I1904</f>
        <v>100</v>
      </c>
      <c r="J1900" s="4">
        <f t="shared" ref="J1900:K1900" si="748">J1901+J1902+J1903+J1904</f>
        <v>100</v>
      </c>
      <c r="K1900" s="4">
        <f t="shared" si="748"/>
        <v>100</v>
      </c>
      <c r="L1900" s="28">
        <f t="shared" ref="L1900:M1900" si="749">L1901</f>
        <v>0</v>
      </c>
      <c r="M1900" s="28">
        <f t="shared" si="749"/>
        <v>0</v>
      </c>
      <c r="N1900" s="21">
        <f t="shared" si="728"/>
        <v>0</v>
      </c>
      <c r="O1900" s="21">
        <f t="shared" si="729"/>
        <v>0</v>
      </c>
      <c r="P1900" s="21">
        <f t="shared" si="730"/>
        <v>0</v>
      </c>
    </row>
    <row r="1901" spans="3:16" s="7" customFormat="1">
      <c r="C1901" s="146"/>
      <c r="D1901" s="131"/>
      <c r="E1901" s="149"/>
      <c r="F1901" s="140"/>
      <c r="G1901" s="140"/>
      <c r="H1901" s="86" t="s">
        <v>20</v>
      </c>
      <c r="I1901" s="23">
        <v>100</v>
      </c>
      <c r="J1901" s="24">
        <v>100</v>
      </c>
      <c r="K1901" s="24">
        <v>100</v>
      </c>
      <c r="L1901" s="28"/>
      <c r="M1901" s="28"/>
      <c r="N1901" s="21">
        <f t="shared" si="728"/>
        <v>0</v>
      </c>
      <c r="O1901" s="21">
        <f t="shared" si="729"/>
        <v>0</v>
      </c>
      <c r="P1901" s="21">
        <f t="shared" si="730"/>
        <v>0</v>
      </c>
    </row>
    <row r="1902" spans="3:16" s="7" customFormat="1">
      <c r="C1902" s="146"/>
      <c r="D1902" s="131"/>
      <c r="E1902" s="149"/>
      <c r="F1902" s="140"/>
      <c r="G1902" s="140"/>
      <c r="H1902" s="86" t="s">
        <v>21</v>
      </c>
      <c r="I1902" s="23">
        <v>0</v>
      </c>
      <c r="J1902" s="24">
        <v>0</v>
      </c>
      <c r="K1902" s="24">
        <v>0</v>
      </c>
      <c r="L1902" s="28"/>
      <c r="M1902" s="28"/>
      <c r="N1902" s="21"/>
      <c r="O1902" s="21"/>
      <c r="P1902" s="21"/>
    </row>
    <row r="1903" spans="3:16" s="7" customFormat="1">
      <c r="C1903" s="146"/>
      <c r="D1903" s="131"/>
      <c r="E1903" s="149"/>
      <c r="F1903" s="140"/>
      <c r="G1903" s="140"/>
      <c r="H1903" s="86" t="s">
        <v>31</v>
      </c>
      <c r="I1903" s="23">
        <v>0</v>
      </c>
      <c r="J1903" s="24">
        <v>0</v>
      </c>
      <c r="K1903" s="24">
        <v>0</v>
      </c>
      <c r="L1903" s="28"/>
      <c r="M1903" s="28"/>
      <c r="N1903" s="21"/>
      <c r="O1903" s="21"/>
      <c r="P1903" s="21"/>
    </row>
    <row r="1904" spans="3:16" s="7" customFormat="1">
      <c r="C1904" s="147"/>
      <c r="D1904" s="132"/>
      <c r="E1904" s="150"/>
      <c r="F1904" s="141"/>
      <c r="G1904" s="141"/>
      <c r="H1904" s="86" t="s">
        <v>35</v>
      </c>
      <c r="I1904" s="23">
        <v>0</v>
      </c>
      <c r="J1904" s="24">
        <v>0</v>
      </c>
      <c r="K1904" s="24">
        <v>0</v>
      </c>
      <c r="L1904" s="28"/>
      <c r="M1904" s="28"/>
      <c r="N1904" s="21"/>
      <c r="O1904" s="21"/>
      <c r="P1904" s="21"/>
    </row>
    <row r="1905" spans="3:16">
      <c r="C1905" s="122" t="s">
        <v>862</v>
      </c>
      <c r="D1905" s="112" t="s">
        <v>863</v>
      </c>
      <c r="E1905" s="123" t="s">
        <v>146</v>
      </c>
      <c r="F1905" s="142">
        <v>2021</v>
      </c>
      <c r="G1905" s="142">
        <v>2023</v>
      </c>
      <c r="H1905" s="85" t="s">
        <v>19</v>
      </c>
      <c r="I1905" s="22">
        <f>I1906+I1908+I1910+I1911</f>
        <v>6144.3</v>
      </c>
      <c r="J1905" s="4">
        <f t="shared" ref="J1905:M1905" si="750">J1906+J1908+J1910+J1911</f>
        <v>6144.3</v>
      </c>
      <c r="K1905" s="4">
        <f t="shared" si="750"/>
        <v>6004.3</v>
      </c>
      <c r="L1905" s="28">
        <f t="shared" si="750"/>
        <v>4555.3</v>
      </c>
      <c r="M1905" s="28">
        <f t="shared" si="750"/>
        <v>4555.3</v>
      </c>
      <c r="N1905" s="21">
        <f t="shared" ref="N1905:N1962" si="751">M1905/I1905*100</f>
        <v>74.138632553749005</v>
      </c>
      <c r="O1905" s="21">
        <f t="shared" ref="O1905:O1962" si="752">M1905/J1905*100</f>
        <v>74.138632553749005</v>
      </c>
      <c r="P1905" s="21">
        <f t="shared" ref="P1905:P1962" si="753">L1905/K1905*100</f>
        <v>75.86729510517462</v>
      </c>
    </row>
    <row r="1906" spans="3:16">
      <c r="C1906" s="122"/>
      <c r="D1906" s="112"/>
      <c r="E1906" s="123"/>
      <c r="F1906" s="142"/>
      <c r="G1906" s="142"/>
      <c r="H1906" s="85" t="s">
        <v>20</v>
      </c>
      <c r="I1906" s="22">
        <f>I1913+I1918+I1923+I1928+I1933+I1938+I1943+I1948+I1955</f>
        <v>2994.3</v>
      </c>
      <c r="J1906" s="4">
        <f>J1913+J1918+J1923+J1928+J1933+J1938+J1943+J1948+J1955</f>
        <v>2994.3</v>
      </c>
      <c r="K1906" s="4">
        <f>K1913+K1918+K1923+K1928+K1933+K1938+K1943+K1948+K1955</f>
        <v>2854.3</v>
      </c>
      <c r="L1906" s="28">
        <f>L1913+L1918+L1923+L1928+L1933+L1938+L1943+L1948+L1955</f>
        <v>1605.3000000000002</v>
      </c>
      <c r="M1906" s="28">
        <f>M1913+M1918+M1923+M1928+M1933+M1938+M1943+M1948+M1955</f>
        <v>1605.3000000000002</v>
      </c>
      <c r="N1906" s="21">
        <f t="shared" si="751"/>
        <v>53.611862538823772</v>
      </c>
      <c r="O1906" s="21">
        <f t="shared" si="752"/>
        <v>53.611862538823772</v>
      </c>
      <c r="P1906" s="21">
        <f t="shared" si="753"/>
        <v>56.24146025295169</v>
      </c>
    </row>
    <row r="1907" spans="3:16" ht="30">
      <c r="C1907" s="122"/>
      <c r="D1907" s="112"/>
      <c r="E1907" s="123"/>
      <c r="F1907" s="142"/>
      <c r="G1907" s="142"/>
      <c r="H1907" s="86" t="s">
        <v>999</v>
      </c>
      <c r="I1907" s="22">
        <f>I1949+I1956</f>
        <v>64.299999999999983</v>
      </c>
      <c r="J1907" s="4"/>
      <c r="K1907" s="4"/>
      <c r="L1907" s="28"/>
      <c r="M1907" s="28"/>
      <c r="N1907" s="21"/>
      <c r="O1907" s="21"/>
      <c r="P1907" s="21"/>
    </row>
    <row r="1908" spans="3:16">
      <c r="C1908" s="122"/>
      <c r="D1908" s="112"/>
      <c r="E1908" s="123"/>
      <c r="F1908" s="142"/>
      <c r="G1908" s="142"/>
      <c r="H1908" s="214" t="s">
        <v>21</v>
      </c>
      <c r="I1908" s="22">
        <f>I1914+I1919+I1924+I1929+I1934+I1939+I1944+I1950+I1957</f>
        <v>3150</v>
      </c>
      <c r="J1908" s="4">
        <f>J1914+J1919+J1924+J1929+J1934+J1939+J1944+J1950+J1957</f>
        <v>3150</v>
      </c>
      <c r="K1908" s="4">
        <f>K1914+K1919+K1924+K1929+K1934+K1939+K1944+K1950+K1957</f>
        <v>3150</v>
      </c>
      <c r="L1908" s="28">
        <f>L1914+L1919+L1924+L1929+L1934+L1939+L1944+L1950+L1957</f>
        <v>2950</v>
      </c>
      <c r="M1908" s="28">
        <f>M1914+M1919+M1924+M1929+M1934+M1939+M1944+M1950+M1957</f>
        <v>2950</v>
      </c>
      <c r="N1908" s="21">
        <f t="shared" si="751"/>
        <v>93.650793650793645</v>
      </c>
      <c r="O1908" s="21">
        <f t="shared" si="752"/>
        <v>93.650793650793645</v>
      </c>
      <c r="P1908" s="21">
        <f t="shared" si="753"/>
        <v>93.650793650793645</v>
      </c>
    </row>
    <row r="1909" spans="3:16" ht="30">
      <c r="C1909" s="122"/>
      <c r="D1909" s="112"/>
      <c r="E1909" s="123"/>
      <c r="F1909" s="142"/>
      <c r="G1909" s="142"/>
      <c r="H1909" s="87" t="s">
        <v>1000</v>
      </c>
      <c r="I1909" s="22">
        <f>I1951+I1958</f>
        <v>3150</v>
      </c>
      <c r="J1909" s="4"/>
      <c r="K1909" s="4"/>
      <c r="L1909" s="28"/>
      <c r="M1909" s="28"/>
      <c r="N1909" s="21"/>
      <c r="O1909" s="21"/>
      <c r="P1909" s="21"/>
    </row>
    <row r="1910" spans="3:16">
      <c r="C1910" s="122"/>
      <c r="D1910" s="112"/>
      <c r="E1910" s="123"/>
      <c r="F1910" s="142"/>
      <c r="G1910" s="142"/>
      <c r="H1910" s="85" t="s">
        <v>31</v>
      </c>
      <c r="I1910" s="31">
        <v>0</v>
      </c>
      <c r="J1910" s="32">
        <v>0</v>
      </c>
      <c r="K1910" s="32">
        <v>0</v>
      </c>
      <c r="L1910" s="28">
        <v>0</v>
      </c>
      <c r="M1910" s="28">
        <v>0</v>
      </c>
      <c r="N1910" s="21"/>
      <c r="O1910" s="21"/>
      <c r="P1910" s="21"/>
    </row>
    <row r="1911" spans="3:16">
      <c r="C1911" s="122"/>
      <c r="D1911" s="112"/>
      <c r="E1911" s="123"/>
      <c r="F1911" s="142"/>
      <c r="G1911" s="142"/>
      <c r="H1911" s="85" t="s">
        <v>35</v>
      </c>
      <c r="I1911" s="31">
        <v>0</v>
      </c>
      <c r="J1911" s="32">
        <v>0</v>
      </c>
      <c r="K1911" s="32">
        <v>0</v>
      </c>
      <c r="L1911" s="28">
        <v>0</v>
      </c>
      <c r="M1911" s="28">
        <v>0</v>
      </c>
      <c r="N1911" s="21"/>
      <c r="O1911" s="21"/>
      <c r="P1911" s="21"/>
    </row>
    <row r="1912" spans="3:16">
      <c r="C1912" s="122" t="s">
        <v>864</v>
      </c>
      <c r="D1912" s="112" t="s">
        <v>865</v>
      </c>
      <c r="E1912" s="116" t="s">
        <v>59</v>
      </c>
      <c r="F1912" s="142">
        <v>2021</v>
      </c>
      <c r="G1912" s="116">
        <v>2023</v>
      </c>
      <c r="H1912" s="85" t="s">
        <v>19</v>
      </c>
      <c r="I1912" s="22">
        <f>I1913+I1914+I1915+I1916</f>
        <v>300</v>
      </c>
      <c r="J1912" s="4">
        <f t="shared" ref="J1912:M1912" si="754">J1913+J1914+J1915+J1916</f>
        <v>300</v>
      </c>
      <c r="K1912" s="4">
        <f t="shared" si="754"/>
        <v>270</v>
      </c>
      <c r="L1912" s="28">
        <f t="shared" si="754"/>
        <v>0</v>
      </c>
      <c r="M1912" s="28">
        <f t="shared" si="754"/>
        <v>0</v>
      </c>
      <c r="N1912" s="21">
        <f t="shared" si="751"/>
        <v>0</v>
      </c>
      <c r="O1912" s="21">
        <f t="shared" si="752"/>
        <v>0</v>
      </c>
      <c r="P1912" s="21">
        <f t="shared" si="753"/>
        <v>0</v>
      </c>
    </row>
    <row r="1913" spans="3:16">
      <c r="C1913" s="122"/>
      <c r="D1913" s="112"/>
      <c r="E1913" s="117"/>
      <c r="F1913" s="142"/>
      <c r="G1913" s="117"/>
      <c r="H1913" s="85" t="s">
        <v>20</v>
      </c>
      <c r="I1913" s="22">
        <v>300</v>
      </c>
      <c r="J1913" s="4">
        <v>300</v>
      </c>
      <c r="K1913" s="4">
        <v>270</v>
      </c>
      <c r="L1913" s="28"/>
      <c r="M1913" s="28"/>
      <c r="N1913" s="21">
        <f t="shared" si="751"/>
        <v>0</v>
      </c>
      <c r="O1913" s="21">
        <f t="shared" si="752"/>
        <v>0</v>
      </c>
      <c r="P1913" s="21">
        <f t="shared" si="753"/>
        <v>0</v>
      </c>
    </row>
    <row r="1914" spans="3:16">
      <c r="C1914" s="122"/>
      <c r="D1914" s="112"/>
      <c r="E1914" s="117"/>
      <c r="F1914" s="142"/>
      <c r="G1914" s="117"/>
      <c r="H1914" s="85" t="s">
        <v>21</v>
      </c>
      <c r="I1914" s="22">
        <v>0</v>
      </c>
      <c r="J1914" s="4">
        <v>0</v>
      </c>
      <c r="K1914" s="4">
        <v>0</v>
      </c>
      <c r="L1914" s="28"/>
      <c r="M1914" s="28"/>
      <c r="N1914" s="21"/>
      <c r="O1914" s="21"/>
      <c r="P1914" s="21"/>
    </row>
    <row r="1915" spans="3:16">
      <c r="C1915" s="122"/>
      <c r="D1915" s="112"/>
      <c r="E1915" s="117"/>
      <c r="F1915" s="142"/>
      <c r="G1915" s="117"/>
      <c r="H1915" s="85" t="s">
        <v>31</v>
      </c>
      <c r="I1915" s="22">
        <v>0</v>
      </c>
      <c r="J1915" s="4">
        <v>0</v>
      </c>
      <c r="K1915" s="4">
        <v>0</v>
      </c>
      <c r="L1915" s="28"/>
      <c r="M1915" s="28"/>
      <c r="N1915" s="21"/>
      <c r="O1915" s="21"/>
      <c r="P1915" s="21"/>
    </row>
    <row r="1916" spans="3:16">
      <c r="C1916" s="122"/>
      <c r="D1916" s="112"/>
      <c r="E1916" s="118"/>
      <c r="F1916" s="142"/>
      <c r="G1916" s="118"/>
      <c r="H1916" s="85" t="s">
        <v>35</v>
      </c>
      <c r="I1916" s="22">
        <v>0</v>
      </c>
      <c r="J1916" s="4">
        <v>0</v>
      </c>
      <c r="K1916" s="4">
        <v>0</v>
      </c>
      <c r="L1916" s="28"/>
      <c r="M1916" s="28"/>
      <c r="N1916" s="21"/>
      <c r="O1916" s="21"/>
      <c r="P1916" s="21"/>
    </row>
    <row r="1917" spans="3:16">
      <c r="C1917" s="122" t="s">
        <v>866</v>
      </c>
      <c r="D1917" s="112" t="s">
        <v>867</v>
      </c>
      <c r="E1917" s="123" t="s">
        <v>868</v>
      </c>
      <c r="F1917" s="142">
        <v>2021</v>
      </c>
      <c r="G1917" s="116">
        <v>2023</v>
      </c>
      <c r="H1917" s="85" t="s">
        <v>19</v>
      </c>
      <c r="I1917" s="22">
        <f>I1918+I1919+I1920+I1921</f>
        <v>500</v>
      </c>
      <c r="J1917" s="4">
        <f t="shared" ref="J1917:M1917" si="755">J1918+J1919+J1920+J1921</f>
        <v>500</v>
      </c>
      <c r="K1917" s="4">
        <f t="shared" si="755"/>
        <v>450</v>
      </c>
      <c r="L1917" s="4">
        <f t="shared" si="755"/>
        <v>450</v>
      </c>
      <c r="M1917" s="4">
        <f t="shared" si="755"/>
        <v>450</v>
      </c>
      <c r="N1917" s="21">
        <f t="shared" si="751"/>
        <v>90</v>
      </c>
      <c r="O1917" s="21">
        <f t="shared" si="752"/>
        <v>90</v>
      </c>
      <c r="P1917" s="21">
        <f t="shared" si="753"/>
        <v>100</v>
      </c>
    </row>
    <row r="1918" spans="3:16">
      <c r="C1918" s="122"/>
      <c r="D1918" s="112"/>
      <c r="E1918" s="123"/>
      <c r="F1918" s="142"/>
      <c r="G1918" s="117"/>
      <c r="H1918" s="85" t="s">
        <v>20</v>
      </c>
      <c r="I1918" s="22">
        <v>500</v>
      </c>
      <c r="J1918" s="4">
        <v>500</v>
      </c>
      <c r="K1918" s="4">
        <v>450</v>
      </c>
      <c r="L1918" s="4">
        <v>450</v>
      </c>
      <c r="M1918" s="4">
        <v>450</v>
      </c>
      <c r="N1918" s="21">
        <f t="shared" si="751"/>
        <v>90</v>
      </c>
      <c r="O1918" s="21">
        <f t="shared" si="752"/>
        <v>90</v>
      </c>
      <c r="P1918" s="21">
        <f t="shared" si="753"/>
        <v>100</v>
      </c>
    </row>
    <row r="1919" spans="3:16">
      <c r="C1919" s="122"/>
      <c r="D1919" s="112"/>
      <c r="E1919" s="123"/>
      <c r="F1919" s="142"/>
      <c r="G1919" s="117"/>
      <c r="H1919" s="85" t="s">
        <v>21</v>
      </c>
      <c r="I1919" s="22">
        <v>0</v>
      </c>
      <c r="J1919" s="4">
        <v>0</v>
      </c>
      <c r="K1919" s="4">
        <v>0</v>
      </c>
      <c r="L1919" s="28"/>
      <c r="M1919" s="28"/>
      <c r="N1919" s="21"/>
      <c r="O1919" s="21"/>
      <c r="P1919" s="21"/>
    </row>
    <row r="1920" spans="3:16">
      <c r="C1920" s="122"/>
      <c r="D1920" s="112"/>
      <c r="E1920" s="123"/>
      <c r="F1920" s="142"/>
      <c r="G1920" s="117"/>
      <c r="H1920" s="85" t="s">
        <v>31</v>
      </c>
      <c r="I1920" s="22">
        <v>0</v>
      </c>
      <c r="J1920" s="4">
        <v>0</v>
      </c>
      <c r="K1920" s="4">
        <v>0</v>
      </c>
      <c r="L1920" s="28"/>
      <c r="M1920" s="28"/>
      <c r="N1920" s="21"/>
      <c r="O1920" s="21"/>
      <c r="P1920" s="21"/>
    </row>
    <row r="1921" spans="3:16">
      <c r="C1921" s="122"/>
      <c r="D1921" s="112"/>
      <c r="E1921" s="123"/>
      <c r="F1921" s="142"/>
      <c r="G1921" s="118"/>
      <c r="H1921" s="85" t="s">
        <v>35</v>
      </c>
      <c r="I1921" s="22">
        <v>0</v>
      </c>
      <c r="J1921" s="4">
        <v>0</v>
      </c>
      <c r="K1921" s="4">
        <v>0</v>
      </c>
      <c r="L1921" s="28"/>
      <c r="M1921" s="28"/>
      <c r="N1921" s="21"/>
      <c r="O1921" s="21"/>
      <c r="P1921" s="21"/>
    </row>
    <row r="1922" spans="3:16">
      <c r="C1922" s="122" t="s">
        <v>869</v>
      </c>
      <c r="D1922" s="143" t="s">
        <v>870</v>
      </c>
      <c r="E1922" s="144" t="s">
        <v>475</v>
      </c>
      <c r="F1922" s="142">
        <v>2021</v>
      </c>
      <c r="G1922" s="116">
        <v>2023</v>
      </c>
      <c r="H1922" s="85" t="s">
        <v>19</v>
      </c>
      <c r="I1922" s="22">
        <f>I1923+I1924+I1925+I1926</f>
        <v>400</v>
      </c>
      <c r="J1922" s="4">
        <f t="shared" ref="J1922:M1922" si="756">J1923+J1924+J1925+J1926</f>
        <v>400</v>
      </c>
      <c r="K1922" s="4">
        <f t="shared" si="756"/>
        <v>360</v>
      </c>
      <c r="L1922" s="28">
        <f t="shared" si="756"/>
        <v>360</v>
      </c>
      <c r="M1922" s="28">
        <f t="shared" si="756"/>
        <v>360</v>
      </c>
      <c r="N1922" s="21">
        <f t="shared" si="751"/>
        <v>90</v>
      </c>
      <c r="O1922" s="21">
        <f t="shared" si="752"/>
        <v>90</v>
      </c>
      <c r="P1922" s="21">
        <f t="shared" si="753"/>
        <v>100</v>
      </c>
    </row>
    <row r="1923" spans="3:16">
      <c r="C1923" s="122"/>
      <c r="D1923" s="143"/>
      <c r="E1923" s="144"/>
      <c r="F1923" s="142"/>
      <c r="G1923" s="117"/>
      <c r="H1923" s="85" t="s">
        <v>20</v>
      </c>
      <c r="I1923" s="22">
        <v>400</v>
      </c>
      <c r="J1923" s="4">
        <v>400</v>
      </c>
      <c r="K1923" s="4">
        <v>360</v>
      </c>
      <c r="L1923" s="4">
        <v>360</v>
      </c>
      <c r="M1923" s="4">
        <v>360</v>
      </c>
      <c r="N1923" s="21">
        <f t="shared" si="751"/>
        <v>90</v>
      </c>
      <c r="O1923" s="21">
        <f t="shared" si="752"/>
        <v>90</v>
      </c>
      <c r="P1923" s="21">
        <f t="shared" si="753"/>
        <v>100</v>
      </c>
    </row>
    <row r="1924" spans="3:16">
      <c r="C1924" s="122"/>
      <c r="D1924" s="143"/>
      <c r="E1924" s="144"/>
      <c r="F1924" s="142"/>
      <c r="G1924" s="117"/>
      <c r="H1924" s="85" t="s">
        <v>21</v>
      </c>
      <c r="I1924" s="22">
        <v>0</v>
      </c>
      <c r="J1924" s="4">
        <v>0</v>
      </c>
      <c r="K1924" s="4">
        <v>0</v>
      </c>
      <c r="L1924" s="4"/>
      <c r="M1924" s="4"/>
      <c r="N1924" s="21"/>
      <c r="O1924" s="21"/>
      <c r="P1924" s="21"/>
    </row>
    <row r="1925" spans="3:16">
      <c r="C1925" s="122"/>
      <c r="D1925" s="143"/>
      <c r="E1925" s="144"/>
      <c r="F1925" s="142"/>
      <c r="G1925" s="117"/>
      <c r="H1925" s="85" t="s">
        <v>31</v>
      </c>
      <c r="I1925" s="22">
        <v>0</v>
      </c>
      <c r="J1925" s="4">
        <v>0</v>
      </c>
      <c r="K1925" s="4">
        <v>0</v>
      </c>
      <c r="L1925" s="28"/>
      <c r="M1925" s="28"/>
      <c r="N1925" s="21"/>
      <c r="O1925" s="21"/>
      <c r="P1925" s="21"/>
    </row>
    <row r="1926" spans="3:16">
      <c r="C1926" s="122"/>
      <c r="D1926" s="143"/>
      <c r="E1926" s="144"/>
      <c r="F1926" s="142"/>
      <c r="G1926" s="118"/>
      <c r="H1926" s="85" t="s">
        <v>35</v>
      </c>
      <c r="I1926" s="22">
        <v>0</v>
      </c>
      <c r="J1926" s="4">
        <v>0</v>
      </c>
      <c r="K1926" s="4">
        <v>0</v>
      </c>
      <c r="L1926" s="28"/>
      <c r="M1926" s="28"/>
      <c r="N1926" s="21"/>
      <c r="O1926" s="21"/>
      <c r="P1926" s="21"/>
    </row>
    <row r="1927" spans="3:16">
      <c r="C1927" s="122" t="s">
        <v>871</v>
      </c>
      <c r="D1927" s="143" t="s">
        <v>872</v>
      </c>
      <c r="E1927" s="144" t="s">
        <v>509</v>
      </c>
      <c r="F1927" s="142">
        <v>2021</v>
      </c>
      <c r="G1927" s="116">
        <v>2023</v>
      </c>
      <c r="H1927" s="85" t="s">
        <v>19</v>
      </c>
      <c r="I1927" s="22">
        <f>I1928+I1929+I1930+I1931</f>
        <v>200</v>
      </c>
      <c r="J1927" s="4">
        <f t="shared" ref="J1927:M1927" si="757">J1928+J1929+J1930+J1931</f>
        <v>200</v>
      </c>
      <c r="K1927" s="4">
        <f t="shared" si="757"/>
        <v>180</v>
      </c>
      <c r="L1927" s="28">
        <f t="shared" si="757"/>
        <v>0</v>
      </c>
      <c r="M1927" s="28">
        <f t="shared" si="757"/>
        <v>0</v>
      </c>
      <c r="N1927" s="21">
        <f t="shared" si="751"/>
        <v>0</v>
      </c>
      <c r="O1927" s="21">
        <f t="shared" si="752"/>
        <v>0</v>
      </c>
      <c r="P1927" s="21">
        <f t="shared" si="753"/>
        <v>0</v>
      </c>
    </row>
    <row r="1928" spans="3:16">
      <c r="C1928" s="122"/>
      <c r="D1928" s="143"/>
      <c r="E1928" s="144"/>
      <c r="F1928" s="142"/>
      <c r="G1928" s="117"/>
      <c r="H1928" s="85" t="s">
        <v>20</v>
      </c>
      <c r="I1928" s="22">
        <v>200</v>
      </c>
      <c r="J1928" s="4">
        <v>200</v>
      </c>
      <c r="K1928" s="4">
        <v>180</v>
      </c>
      <c r="L1928" s="28"/>
      <c r="M1928" s="28"/>
      <c r="N1928" s="21">
        <f t="shared" si="751"/>
        <v>0</v>
      </c>
      <c r="O1928" s="21">
        <f t="shared" si="752"/>
        <v>0</v>
      </c>
      <c r="P1928" s="21">
        <f t="shared" si="753"/>
        <v>0</v>
      </c>
    </row>
    <row r="1929" spans="3:16">
      <c r="C1929" s="122"/>
      <c r="D1929" s="143"/>
      <c r="E1929" s="144"/>
      <c r="F1929" s="142"/>
      <c r="G1929" s="117"/>
      <c r="H1929" s="85" t="s">
        <v>21</v>
      </c>
      <c r="I1929" s="22">
        <v>0</v>
      </c>
      <c r="J1929" s="4">
        <v>0</v>
      </c>
      <c r="K1929" s="4">
        <v>0</v>
      </c>
      <c r="L1929" s="28"/>
      <c r="M1929" s="28"/>
      <c r="N1929" s="21"/>
      <c r="O1929" s="21"/>
      <c r="P1929" s="21"/>
    </row>
    <row r="1930" spans="3:16">
      <c r="C1930" s="122"/>
      <c r="D1930" s="143"/>
      <c r="E1930" s="144"/>
      <c r="F1930" s="142"/>
      <c r="G1930" s="117"/>
      <c r="H1930" s="85" t="s">
        <v>31</v>
      </c>
      <c r="I1930" s="22">
        <v>0</v>
      </c>
      <c r="J1930" s="4">
        <v>0</v>
      </c>
      <c r="K1930" s="4">
        <v>0</v>
      </c>
      <c r="L1930" s="28"/>
      <c r="M1930" s="28"/>
      <c r="N1930" s="21"/>
      <c r="O1930" s="21"/>
      <c r="P1930" s="21"/>
    </row>
    <row r="1931" spans="3:16">
      <c r="C1931" s="122"/>
      <c r="D1931" s="143"/>
      <c r="E1931" s="144"/>
      <c r="F1931" s="142"/>
      <c r="G1931" s="118"/>
      <c r="H1931" s="85" t="s">
        <v>35</v>
      </c>
      <c r="I1931" s="22">
        <v>0</v>
      </c>
      <c r="J1931" s="4">
        <v>0</v>
      </c>
      <c r="K1931" s="4">
        <v>0</v>
      </c>
      <c r="L1931" s="28"/>
      <c r="M1931" s="28"/>
      <c r="N1931" s="21"/>
      <c r="O1931" s="21"/>
      <c r="P1931" s="21"/>
    </row>
    <row r="1932" spans="3:16">
      <c r="C1932" s="122" t="s">
        <v>873</v>
      </c>
      <c r="D1932" s="130" t="s">
        <v>874</v>
      </c>
      <c r="E1932" s="133" t="s">
        <v>349</v>
      </c>
      <c r="F1932" s="142">
        <v>2021</v>
      </c>
      <c r="G1932" s="116">
        <v>2023</v>
      </c>
      <c r="H1932" s="85" t="s">
        <v>19</v>
      </c>
      <c r="I1932" s="22">
        <f>I1933+I1934+I1935+I1936</f>
        <v>1260</v>
      </c>
      <c r="J1932" s="4">
        <f t="shared" ref="J1932:K1932" si="758">J1933+J1934+J1935+J1936</f>
        <v>1260</v>
      </c>
      <c r="K1932" s="4">
        <f t="shared" si="758"/>
        <v>1260</v>
      </c>
      <c r="L1932" s="28">
        <f t="shared" ref="L1932:M1932" si="759">L1933</f>
        <v>735</v>
      </c>
      <c r="M1932" s="28">
        <f t="shared" si="759"/>
        <v>735</v>
      </c>
      <c r="N1932" s="21">
        <f t="shared" si="751"/>
        <v>58.333333333333336</v>
      </c>
      <c r="O1932" s="21">
        <f t="shared" si="752"/>
        <v>58.333333333333336</v>
      </c>
      <c r="P1932" s="21">
        <f t="shared" si="753"/>
        <v>58.333333333333336</v>
      </c>
    </row>
    <row r="1933" spans="3:16">
      <c r="C1933" s="122"/>
      <c r="D1933" s="131"/>
      <c r="E1933" s="134"/>
      <c r="F1933" s="142"/>
      <c r="G1933" s="117"/>
      <c r="H1933" s="85" t="s">
        <v>20</v>
      </c>
      <c r="I1933" s="31">
        <v>1260</v>
      </c>
      <c r="J1933" s="32">
        <v>1260</v>
      </c>
      <c r="K1933" s="32">
        <v>1260</v>
      </c>
      <c r="L1933" s="28">
        <v>735</v>
      </c>
      <c r="M1933" s="28">
        <v>735</v>
      </c>
      <c r="N1933" s="21">
        <f t="shared" si="751"/>
        <v>58.333333333333336</v>
      </c>
      <c r="O1933" s="21">
        <f t="shared" si="752"/>
        <v>58.333333333333336</v>
      </c>
      <c r="P1933" s="21">
        <f t="shared" si="753"/>
        <v>58.333333333333336</v>
      </c>
    </row>
    <row r="1934" spans="3:16">
      <c r="C1934" s="122"/>
      <c r="D1934" s="131"/>
      <c r="E1934" s="134"/>
      <c r="F1934" s="142"/>
      <c r="G1934" s="117"/>
      <c r="H1934" s="85" t="s">
        <v>21</v>
      </c>
      <c r="I1934" s="31">
        <v>0</v>
      </c>
      <c r="J1934" s="32">
        <v>0</v>
      </c>
      <c r="K1934" s="32">
        <v>0</v>
      </c>
      <c r="L1934" s="28"/>
      <c r="M1934" s="28"/>
      <c r="N1934" s="21"/>
      <c r="O1934" s="21"/>
      <c r="P1934" s="21"/>
    </row>
    <row r="1935" spans="3:16">
      <c r="C1935" s="122"/>
      <c r="D1935" s="131"/>
      <c r="E1935" s="134"/>
      <c r="F1935" s="142"/>
      <c r="G1935" s="117"/>
      <c r="H1935" s="85" t="s">
        <v>31</v>
      </c>
      <c r="I1935" s="31">
        <v>0</v>
      </c>
      <c r="J1935" s="32">
        <v>0</v>
      </c>
      <c r="K1935" s="32">
        <v>0</v>
      </c>
      <c r="L1935" s="28"/>
      <c r="M1935" s="28"/>
      <c r="N1935" s="21"/>
      <c r="O1935" s="21"/>
      <c r="P1935" s="21"/>
    </row>
    <row r="1936" spans="3:16">
      <c r="C1936" s="122"/>
      <c r="D1936" s="132"/>
      <c r="E1936" s="135"/>
      <c r="F1936" s="142"/>
      <c r="G1936" s="118"/>
      <c r="H1936" s="85" t="s">
        <v>35</v>
      </c>
      <c r="I1936" s="31">
        <v>0</v>
      </c>
      <c r="J1936" s="32">
        <v>0</v>
      </c>
      <c r="K1936" s="32">
        <v>0</v>
      </c>
      <c r="L1936" s="28"/>
      <c r="M1936" s="28"/>
      <c r="N1936" s="21"/>
      <c r="O1936" s="21"/>
      <c r="P1936" s="21"/>
    </row>
    <row r="1937" spans="3:16">
      <c r="C1937" s="136" t="s">
        <v>869</v>
      </c>
      <c r="D1937" s="100" t="s">
        <v>875</v>
      </c>
      <c r="E1937" s="119" t="s">
        <v>349</v>
      </c>
      <c r="F1937" s="137">
        <v>2021</v>
      </c>
      <c r="G1937" s="137">
        <v>2023</v>
      </c>
      <c r="H1937" s="86" t="s">
        <v>19</v>
      </c>
      <c r="I1937" s="22">
        <f>I1938+I1939+I1940+I1941</f>
        <v>270</v>
      </c>
      <c r="J1937" s="4">
        <f t="shared" ref="J1937:M1937" si="760">J1938+J1939+J1940+J1941</f>
        <v>270</v>
      </c>
      <c r="K1937" s="4">
        <f t="shared" si="760"/>
        <v>270</v>
      </c>
      <c r="L1937" s="28">
        <f t="shared" si="760"/>
        <v>0</v>
      </c>
      <c r="M1937" s="28">
        <f t="shared" si="760"/>
        <v>0</v>
      </c>
      <c r="N1937" s="21">
        <f t="shared" si="751"/>
        <v>0</v>
      </c>
      <c r="O1937" s="21">
        <f t="shared" si="752"/>
        <v>0</v>
      </c>
      <c r="P1937" s="21">
        <f t="shared" si="753"/>
        <v>0</v>
      </c>
    </row>
    <row r="1938" spans="3:16">
      <c r="C1938" s="136"/>
      <c r="D1938" s="101"/>
      <c r="E1938" s="120"/>
      <c r="F1938" s="137"/>
      <c r="G1938" s="137"/>
      <c r="H1938" s="86" t="s">
        <v>20</v>
      </c>
      <c r="I1938" s="23">
        <v>270</v>
      </c>
      <c r="J1938" s="24">
        <v>270</v>
      </c>
      <c r="K1938" s="24">
        <v>270</v>
      </c>
      <c r="L1938" s="28"/>
      <c r="M1938" s="28"/>
      <c r="N1938" s="21">
        <f t="shared" si="751"/>
        <v>0</v>
      </c>
      <c r="O1938" s="21">
        <f t="shared" si="752"/>
        <v>0</v>
      </c>
      <c r="P1938" s="21">
        <f t="shared" si="753"/>
        <v>0</v>
      </c>
    </row>
    <row r="1939" spans="3:16">
      <c r="C1939" s="136"/>
      <c r="D1939" s="101"/>
      <c r="E1939" s="120"/>
      <c r="F1939" s="137"/>
      <c r="G1939" s="137"/>
      <c r="H1939" s="86" t="s">
        <v>21</v>
      </c>
      <c r="I1939" s="23">
        <v>0</v>
      </c>
      <c r="J1939" s="24">
        <v>0</v>
      </c>
      <c r="K1939" s="24">
        <v>0</v>
      </c>
      <c r="L1939" s="28"/>
      <c r="M1939" s="28"/>
      <c r="N1939" s="21"/>
      <c r="O1939" s="21"/>
      <c r="P1939" s="21"/>
    </row>
    <row r="1940" spans="3:16">
      <c r="C1940" s="136"/>
      <c r="D1940" s="101"/>
      <c r="E1940" s="120"/>
      <c r="F1940" s="137"/>
      <c r="G1940" s="137"/>
      <c r="H1940" s="86" t="s">
        <v>31</v>
      </c>
      <c r="I1940" s="23">
        <v>0</v>
      </c>
      <c r="J1940" s="24">
        <v>0</v>
      </c>
      <c r="K1940" s="24">
        <v>0</v>
      </c>
      <c r="L1940" s="28"/>
      <c r="M1940" s="28"/>
      <c r="N1940" s="21"/>
      <c r="O1940" s="21"/>
      <c r="P1940" s="21"/>
    </row>
    <row r="1941" spans="3:16">
      <c r="C1941" s="136"/>
      <c r="D1941" s="102"/>
      <c r="E1941" s="121"/>
      <c r="F1941" s="137"/>
      <c r="G1941" s="137"/>
      <c r="H1941" s="86" t="s">
        <v>35</v>
      </c>
      <c r="I1941" s="23">
        <v>0</v>
      </c>
      <c r="J1941" s="24">
        <v>0</v>
      </c>
      <c r="K1941" s="24">
        <v>0</v>
      </c>
      <c r="L1941" s="28"/>
      <c r="M1941" s="28"/>
      <c r="N1941" s="21"/>
      <c r="O1941" s="21"/>
      <c r="P1941" s="21"/>
    </row>
    <row r="1942" spans="3:16" ht="15" hidden="1" customHeight="1">
      <c r="C1942" s="136" t="s">
        <v>871</v>
      </c>
      <c r="D1942" s="130" t="s">
        <v>876</v>
      </c>
      <c r="E1942" s="119" t="s">
        <v>349</v>
      </c>
      <c r="F1942" s="137">
        <v>2022</v>
      </c>
      <c r="G1942" s="138">
        <v>2022</v>
      </c>
      <c r="H1942" s="86" t="s">
        <v>19</v>
      </c>
      <c r="I1942" s="22">
        <f>I1943+I1944+I1945+I1946</f>
        <v>0</v>
      </c>
      <c r="J1942" s="4">
        <f t="shared" ref="J1942:K1942" si="761">J1943+J1944+J1945+J1946</f>
        <v>0</v>
      </c>
      <c r="K1942" s="4">
        <f t="shared" si="761"/>
        <v>0</v>
      </c>
      <c r="L1942" s="28">
        <f t="shared" ref="L1942:M1942" si="762">L1943</f>
        <v>0</v>
      </c>
      <c r="M1942" s="28">
        <f t="shared" si="762"/>
        <v>0</v>
      </c>
      <c r="N1942" s="21"/>
      <c r="O1942" s="21"/>
      <c r="P1942" s="21"/>
    </row>
    <row r="1943" spans="3:16" ht="15" hidden="1" customHeight="1">
      <c r="C1943" s="136"/>
      <c r="D1943" s="131"/>
      <c r="E1943" s="120"/>
      <c r="F1943" s="137"/>
      <c r="G1943" s="138"/>
      <c r="H1943" s="86" t="s">
        <v>20</v>
      </c>
      <c r="I1943" s="23">
        <v>0</v>
      </c>
      <c r="J1943" s="24">
        <v>0</v>
      </c>
      <c r="K1943" s="24">
        <v>0</v>
      </c>
      <c r="L1943" s="28"/>
      <c r="M1943" s="28"/>
      <c r="N1943" s="21"/>
      <c r="O1943" s="21"/>
      <c r="P1943" s="21"/>
    </row>
    <row r="1944" spans="3:16" ht="15" hidden="1" customHeight="1">
      <c r="C1944" s="136"/>
      <c r="D1944" s="131"/>
      <c r="E1944" s="120"/>
      <c r="F1944" s="137"/>
      <c r="G1944" s="138"/>
      <c r="H1944" s="86" t="s">
        <v>21</v>
      </c>
      <c r="I1944" s="23">
        <v>0</v>
      </c>
      <c r="J1944" s="24">
        <v>0</v>
      </c>
      <c r="K1944" s="24">
        <v>0</v>
      </c>
      <c r="L1944" s="28"/>
      <c r="M1944" s="28"/>
      <c r="N1944" s="21"/>
      <c r="O1944" s="21"/>
      <c r="P1944" s="21"/>
    </row>
    <row r="1945" spans="3:16" ht="15" hidden="1" customHeight="1">
      <c r="C1945" s="136"/>
      <c r="D1945" s="131"/>
      <c r="E1945" s="120"/>
      <c r="F1945" s="137"/>
      <c r="G1945" s="138"/>
      <c r="H1945" s="86" t="s">
        <v>31</v>
      </c>
      <c r="I1945" s="23">
        <v>0</v>
      </c>
      <c r="J1945" s="24">
        <v>0</v>
      </c>
      <c r="K1945" s="24">
        <v>0</v>
      </c>
      <c r="L1945" s="28"/>
      <c r="M1945" s="28"/>
      <c r="N1945" s="21"/>
      <c r="O1945" s="21"/>
      <c r="P1945" s="21"/>
    </row>
    <row r="1946" spans="3:16" ht="15" hidden="1" customHeight="1">
      <c r="C1946" s="136"/>
      <c r="D1946" s="132"/>
      <c r="E1946" s="121"/>
      <c r="F1946" s="137"/>
      <c r="G1946" s="138"/>
      <c r="H1946" s="86" t="s">
        <v>35</v>
      </c>
      <c r="I1946" s="23">
        <v>0</v>
      </c>
      <c r="J1946" s="24">
        <v>0</v>
      </c>
      <c r="K1946" s="24">
        <v>0</v>
      </c>
      <c r="L1946" s="28"/>
      <c r="M1946" s="28"/>
      <c r="N1946" s="21"/>
      <c r="O1946" s="21"/>
      <c r="P1946" s="21"/>
    </row>
    <row r="1947" spans="3:16" s="6" customFormat="1">
      <c r="C1947" s="136" t="s">
        <v>873</v>
      </c>
      <c r="D1947" s="130" t="s">
        <v>877</v>
      </c>
      <c r="E1947" s="133" t="s">
        <v>878</v>
      </c>
      <c r="F1947" s="139">
        <v>2021</v>
      </c>
      <c r="G1947" s="139">
        <v>2023</v>
      </c>
      <c r="H1947" s="86" t="s">
        <v>19</v>
      </c>
      <c r="I1947" s="22">
        <f>I1948+I1950+I1952+I1953</f>
        <v>2346.9</v>
      </c>
      <c r="J1947" s="4">
        <f t="shared" ref="J1947:K1947" si="763">J1948+J1950+J1952+J1953</f>
        <v>2346.9</v>
      </c>
      <c r="K1947" s="4">
        <f t="shared" si="763"/>
        <v>2346.9</v>
      </c>
      <c r="L1947" s="28">
        <f t="shared" ref="L1947:M1947" si="764">L1948+L1950</f>
        <v>2142.9</v>
      </c>
      <c r="M1947" s="28">
        <f t="shared" si="764"/>
        <v>2142.9</v>
      </c>
      <c r="N1947" s="21">
        <f t="shared" si="751"/>
        <v>91.307682474753932</v>
      </c>
      <c r="O1947" s="21">
        <f t="shared" si="752"/>
        <v>91.307682474753932</v>
      </c>
      <c r="P1947" s="21">
        <f t="shared" si="753"/>
        <v>91.307682474753932</v>
      </c>
    </row>
    <row r="1948" spans="3:16" s="6" customFormat="1">
      <c r="C1948" s="136"/>
      <c r="D1948" s="131"/>
      <c r="E1948" s="134"/>
      <c r="F1948" s="140"/>
      <c r="G1948" s="140"/>
      <c r="H1948" s="86" t="s">
        <v>20</v>
      </c>
      <c r="I1948" s="23">
        <f>389.4-342.5</f>
        <v>46.899999999999977</v>
      </c>
      <c r="J1948" s="24">
        <v>46.9</v>
      </c>
      <c r="K1948" s="24">
        <v>46.9</v>
      </c>
      <c r="L1948" s="28">
        <v>42.9</v>
      </c>
      <c r="M1948" s="28">
        <v>42.9</v>
      </c>
      <c r="N1948" s="21">
        <f t="shared" si="751"/>
        <v>91.471215351812404</v>
      </c>
      <c r="O1948" s="21">
        <f t="shared" si="752"/>
        <v>91.471215351812361</v>
      </c>
      <c r="P1948" s="21">
        <f t="shared" si="753"/>
        <v>91.471215351812361</v>
      </c>
    </row>
    <row r="1949" spans="3:16" s="6" customFormat="1" ht="30">
      <c r="C1949" s="136"/>
      <c r="D1949" s="131"/>
      <c r="E1949" s="134"/>
      <c r="F1949" s="140"/>
      <c r="G1949" s="140"/>
      <c r="H1949" s="86" t="s">
        <v>999</v>
      </c>
      <c r="I1949" s="23">
        <f>I1948</f>
        <v>46.899999999999977</v>
      </c>
      <c r="J1949" s="23">
        <f t="shared" ref="J1949:M1949" si="765">J1948</f>
        <v>46.9</v>
      </c>
      <c r="K1949" s="23">
        <f t="shared" si="765"/>
        <v>46.9</v>
      </c>
      <c r="L1949" s="23">
        <f t="shared" si="765"/>
        <v>42.9</v>
      </c>
      <c r="M1949" s="23">
        <f t="shared" si="765"/>
        <v>42.9</v>
      </c>
      <c r="N1949" s="21">
        <f t="shared" ref="N1949:N1951" si="766">M1949/I1949*100</f>
        <v>91.471215351812404</v>
      </c>
      <c r="O1949" s="21">
        <f t="shared" ref="O1949:O1951" si="767">M1949/J1949*100</f>
        <v>91.471215351812361</v>
      </c>
      <c r="P1949" s="21">
        <f t="shared" ref="P1949:P1951" si="768">L1949/K1949*100</f>
        <v>91.471215351812361</v>
      </c>
    </row>
    <row r="1950" spans="3:16" s="6" customFormat="1">
      <c r="C1950" s="136"/>
      <c r="D1950" s="131"/>
      <c r="E1950" s="134"/>
      <c r="F1950" s="140"/>
      <c r="G1950" s="140"/>
      <c r="H1950" s="214" t="s">
        <v>21</v>
      </c>
      <c r="I1950" s="23">
        <v>2300</v>
      </c>
      <c r="J1950" s="24">
        <v>2300</v>
      </c>
      <c r="K1950" s="24">
        <v>2300</v>
      </c>
      <c r="L1950" s="28">
        <v>2100</v>
      </c>
      <c r="M1950" s="28">
        <v>2100</v>
      </c>
      <c r="N1950" s="21">
        <f t="shared" si="766"/>
        <v>91.304347826086953</v>
      </c>
      <c r="O1950" s="21">
        <f t="shared" si="767"/>
        <v>91.304347826086953</v>
      </c>
      <c r="P1950" s="21">
        <f t="shared" si="768"/>
        <v>91.304347826086953</v>
      </c>
    </row>
    <row r="1951" spans="3:16" s="6" customFormat="1" ht="30">
      <c r="C1951" s="136"/>
      <c r="D1951" s="131"/>
      <c r="E1951" s="134"/>
      <c r="F1951" s="140"/>
      <c r="G1951" s="140"/>
      <c r="H1951" s="87" t="s">
        <v>1000</v>
      </c>
      <c r="I1951" s="23">
        <f>I1950</f>
        <v>2300</v>
      </c>
      <c r="J1951" s="23">
        <f t="shared" ref="J1951:M1951" si="769">J1950</f>
        <v>2300</v>
      </c>
      <c r="K1951" s="23">
        <f t="shared" si="769"/>
        <v>2300</v>
      </c>
      <c r="L1951" s="23">
        <f t="shared" si="769"/>
        <v>2100</v>
      </c>
      <c r="M1951" s="23">
        <f t="shared" si="769"/>
        <v>2100</v>
      </c>
      <c r="N1951" s="21">
        <f t="shared" si="766"/>
        <v>91.304347826086953</v>
      </c>
      <c r="O1951" s="21">
        <f t="shared" si="767"/>
        <v>91.304347826086953</v>
      </c>
      <c r="P1951" s="21">
        <f t="shared" si="768"/>
        <v>91.304347826086953</v>
      </c>
    </row>
    <row r="1952" spans="3:16" s="6" customFormat="1">
      <c r="C1952" s="136"/>
      <c r="D1952" s="131"/>
      <c r="E1952" s="134"/>
      <c r="F1952" s="140"/>
      <c r="G1952" s="140"/>
      <c r="H1952" s="86" t="s">
        <v>31</v>
      </c>
      <c r="I1952" s="23">
        <v>0</v>
      </c>
      <c r="J1952" s="24">
        <v>0</v>
      </c>
      <c r="K1952" s="24">
        <v>0</v>
      </c>
      <c r="L1952" s="28"/>
      <c r="M1952" s="28"/>
      <c r="N1952" s="21"/>
      <c r="O1952" s="21"/>
      <c r="P1952" s="21"/>
    </row>
    <row r="1953" spans="3:16" s="6" customFormat="1">
      <c r="C1953" s="136"/>
      <c r="D1953" s="132"/>
      <c r="E1953" s="135"/>
      <c r="F1953" s="141"/>
      <c r="G1953" s="141"/>
      <c r="H1953" s="86" t="s">
        <v>35</v>
      </c>
      <c r="I1953" s="23">
        <v>0</v>
      </c>
      <c r="J1953" s="24">
        <v>0</v>
      </c>
      <c r="K1953" s="24">
        <v>0</v>
      </c>
      <c r="L1953" s="28"/>
      <c r="M1953" s="28"/>
      <c r="N1953" s="21"/>
      <c r="O1953" s="21"/>
      <c r="P1953" s="21"/>
    </row>
    <row r="1954" spans="3:16">
      <c r="C1954" s="122" t="s">
        <v>879</v>
      </c>
      <c r="D1954" s="130" t="s">
        <v>880</v>
      </c>
      <c r="E1954" s="133" t="s">
        <v>881</v>
      </c>
      <c r="F1954" s="106">
        <v>2021</v>
      </c>
      <c r="G1954" s="106">
        <v>2023</v>
      </c>
      <c r="H1954" s="85" t="s">
        <v>19</v>
      </c>
      <c r="I1954" s="22">
        <f>I1955+I1957+I1959+I1960</f>
        <v>867.4</v>
      </c>
      <c r="J1954" s="4">
        <f t="shared" ref="J1954:K1954" si="770">J1955+J1957+J1959+J1960</f>
        <v>867.4</v>
      </c>
      <c r="K1954" s="4">
        <f t="shared" si="770"/>
        <v>867.4</v>
      </c>
      <c r="L1954" s="28">
        <f t="shared" ref="L1954:M1954" si="771">L1955+L1957</f>
        <v>867.4</v>
      </c>
      <c r="M1954" s="28">
        <f t="shared" si="771"/>
        <v>867.4</v>
      </c>
      <c r="N1954" s="21">
        <f t="shared" si="751"/>
        <v>100</v>
      </c>
      <c r="O1954" s="21">
        <f t="shared" si="752"/>
        <v>100</v>
      </c>
      <c r="P1954" s="21">
        <f t="shared" si="753"/>
        <v>100</v>
      </c>
    </row>
    <row r="1955" spans="3:16">
      <c r="C1955" s="122"/>
      <c r="D1955" s="131"/>
      <c r="E1955" s="134"/>
      <c r="F1955" s="107"/>
      <c r="G1955" s="107"/>
      <c r="H1955" s="85" t="s">
        <v>20</v>
      </c>
      <c r="I1955" s="31">
        <v>17.399999999999999</v>
      </c>
      <c r="J1955" s="32">
        <v>17.399999999999999</v>
      </c>
      <c r="K1955" s="32">
        <v>17.399999999999999</v>
      </c>
      <c r="L1955" s="28">
        <v>17.399999999999999</v>
      </c>
      <c r="M1955" s="28">
        <v>17.399999999999999</v>
      </c>
      <c r="N1955" s="21">
        <f t="shared" ref="N1955:N1958" si="772">M1955/I1955*100</f>
        <v>100</v>
      </c>
      <c r="O1955" s="21">
        <f t="shared" ref="O1955:O1958" si="773">M1955/J1955*100</f>
        <v>100</v>
      </c>
      <c r="P1955" s="21">
        <f t="shared" ref="P1955:P1958" si="774">L1955/K1955*100</f>
        <v>100</v>
      </c>
    </row>
    <row r="1956" spans="3:16" ht="30">
      <c r="C1956" s="122"/>
      <c r="D1956" s="131"/>
      <c r="E1956" s="134"/>
      <c r="F1956" s="107"/>
      <c r="G1956" s="107"/>
      <c r="H1956" s="86" t="s">
        <v>999</v>
      </c>
      <c r="I1956" s="31">
        <f>I1955</f>
        <v>17.399999999999999</v>
      </c>
      <c r="J1956" s="31">
        <f t="shared" ref="J1956:M1956" si="775">J1955</f>
        <v>17.399999999999999</v>
      </c>
      <c r="K1956" s="31">
        <f t="shared" si="775"/>
        <v>17.399999999999999</v>
      </c>
      <c r="L1956" s="31">
        <f t="shared" si="775"/>
        <v>17.399999999999999</v>
      </c>
      <c r="M1956" s="31">
        <f t="shared" si="775"/>
        <v>17.399999999999999</v>
      </c>
      <c r="N1956" s="21">
        <f t="shared" si="772"/>
        <v>100</v>
      </c>
      <c r="O1956" s="21">
        <f t="shared" si="773"/>
        <v>100</v>
      </c>
      <c r="P1956" s="21">
        <f t="shared" si="774"/>
        <v>100</v>
      </c>
    </row>
    <row r="1957" spans="3:16">
      <c r="C1957" s="122"/>
      <c r="D1957" s="131"/>
      <c r="E1957" s="134"/>
      <c r="F1957" s="107"/>
      <c r="G1957" s="107"/>
      <c r="H1957" s="214" t="s">
        <v>21</v>
      </c>
      <c r="I1957" s="31">
        <v>850</v>
      </c>
      <c r="J1957" s="32">
        <v>850</v>
      </c>
      <c r="K1957" s="32">
        <v>850</v>
      </c>
      <c r="L1957" s="28">
        <v>850</v>
      </c>
      <c r="M1957" s="28">
        <v>850</v>
      </c>
      <c r="N1957" s="21">
        <f t="shared" si="772"/>
        <v>100</v>
      </c>
      <c r="O1957" s="21">
        <f t="shared" si="773"/>
        <v>100</v>
      </c>
      <c r="P1957" s="21">
        <f t="shared" si="774"/>
        <v>100</v>
      </c>
    </row>
    <row r="1958" spans="3:16" ht="30">
      <c r="C1958" s="122"/>
      <c r="D1958" s="131"/>
      <c r="E1958" s="134"/>
      <c r="F1958" s="107"/>
      <c r="G1958" s="107"/>
      <c r="H1958" s="87" t="s">
        <v>1000</v>
      </c>
      <c r="I1958" s="31">
        <f>I1957</f>
        <v>850</v>
      </c>
      <c r="J1958" s="31">
        <f t="shared" ref="J1958:M1958" si="776">J1957</f>
        <v>850</v>
      </c>
      <c r="K1958" s="31">
        <f t="shared" si="776"/>
        <v>850</v>
      </c>
      <c r="L1958" s="31">
        <f t="shared" si="776"/>
        <v>850</v>
      </c>
      <c r="M1958" s="31">
        <f t="shared" si="776"/>
        <v>850</v>
      </c>
      <c r="N1958" s="21">
        <f t="shared" si="772"/>
        <v>100</v>
      </c>
      <c r="O1958" s="21">
        <f t="shared" si="773"/>
        <v>100</v>
      </c>
      <c r="P1958" s="21">
        <f t="shared" si="774"/>
        <v>100</v>
      </c>
    </row>
    <row r="1959" spans="3:16">
      <c r="C1959" s="122"/>
      <c r="D1959" s="131"/>
      <c r="E1959" s="134"/>
      <c r="F1959" s="107"/>
      <c r="G1959" s="107"/>
      <c r="H1959" s="85" t="s">
        <v>31</v>
      </c>
      <c r="I1959" s="31">
        <v>0</v>
      </c>
      <c r="J1959" s="32">
        <v>0</v>
      </c>
      <c r="K1959" s="32">
        <v>0</v>
      </c>
      <c r="L1959" s="28"/>
      <c r="M1959" s="28"/>
      <c r="N1959" s="21"/>
      <c r="O1959" s="21"/>
      <c r="P1959" s="21"/>
    </row>
    <row r="1960" spans="3:16">
      <c r="C1960" s="122"/>
      <c r="D1960" s="132"/>
      <c r="E1960" s="135"/>
      <c r="F1960" s="108"/>
      <c r="G1960" s="108"/>
      <c r="H1960" s="85" t="s">
        <v>35</v>
      </c>
      <c r="I1960" s="31">
        <v>0</v>
      </c>
      <c r="J1960" s="32">
        <v>0</v>
      </c>
      <c r="K1960" s="32">
        <v>0</v>
      </c>
      <c r="L1960" s="28"/>
      <c r="M1960" s="28"/>
      <c r="N1960" s="21"/>
      <c r="O1960" s="21"/>
      <c r="P1960" s="21"/>
    </row>
    <row r="1961" spans="3:16">
      <c r="C1961" s="126" t="s">
        <v>882</v>
      </c>
      <c r="D1961" s="100" t="s">
        <v>883</v>
      </c>
      <c r="E1961" s="133" t="s">
        <v>349</v>
      </c>
      <c r="F1961" s="116">
        <v>2021</v>
      </c>
      <c r="G1961" s="116">
        <v>2023</v>
      </c>
      <c r="H1961" s="85" t="s">
        <v>19</v>
      </c>
      <c r="I1961" s="22">
        <f>I1962+I1964+I1966+I1967</f>
        <v>800</v>
      </c>
      <c r="J1961" s="4">
        <f t="shared" ref="J1961:M1961" si="777">J1962+J1964+J1966+J1967</f>
        <v>800</v>
      </c>
      <c r="K1961" s="4">
        <f t="shared" si="777"/>
        <v>800</v>
      </c>
      <c r="L1961" s="28">
        <f t="shared" si="777"/>
        <v>0</v>
      </c>
      <c r="M1961" s="28">
        <f t="shared" si="777"/>
        <v>0</v>
      </c>
      <c r="N1961" s="21">
        <f t="shared" si="751"/>
        <v>0</v>
      </c>
      <c r="O1961" s="21">
        <f t="shared" si="752"/>
        <v>0</v>
      </c>
      <c r="P1961" s="21">
        <f t="shared" si="753"/>
        <v>0</v>
      </c>
    </row>
    <row r="1962" spans="3:16">
      <c r="C1962" s="127"/>
      <c r="D1962" s="101"/>
      <c r="E1962" s="134"/>
      <c r="F1962" s="117"/>
      <c r="G1962" s="117"/>
      <c r="H1962" s="85" t="s">
        <v>20</v>
      </c>
      <c r="I1962" s="31">
        <f>I1969+I1974</f>
        <v>800</v>
      </c>
      <c r="J1962" s="32">
        <f t="shared" ref="J1962:K1962" si="778">J1969+J1974</f>
        <v>800</v>
      </c>
      <c r="K1962" s="32">
        <f t="shared" si="778"/>
        <v>800</v>
      </c>
      <c r="L1962" s="28"/>
      <c r="M1962" s="28"/>
      <c r="N1962" s="21">
        <f t="shared" si="751"/>
        <v>0</v>
      </c>
      <c r="O1962" s="21">
        <f t="shared" si="752"/>
        <v>0</v>
      </c>
      <c r="P1962" s="21">
        <f t="shared" si="753"/>
        <v>0</v>
      </c>
    </row>
    <row r="1963" spans="3:16" ht="30">
      <c r="C1963" s="127"/>
      <c r="D1963" s="101"/>
      <c r="E1963" s="134"/>
      <c r="F1963" s="117"/>
      <c r="G1963" s="117"/>
      <c r="H1963" s="86" t="s">
        <v>999</v>
      </c>
      <c r="I1963" s="31"/>
      <c r="J1963" s="32"/>
      <c r="K1963" s="32"/>
      <c r="L1963" s="28"/>
      <c r="M1963" s="28"/>
      <c r="N1963" s="21"/>
      <c r="O1963" s="21"/>
      <c r="P1963" s="21"/>
    </row>
    <row r="1964" spans="3:16">
      <c r="C1964" s="127"/>
      <c r="D1964" s="101"/>
      <c r="E1964" s="134"/>
      <c r="F1964" s="117"/>
      <c r="G1964" s="117"/>
      <c r="H1964" s="214" t="s">
        <v>21</v>
      </c>
      <c r="I1964" s="31">
        <f>I1970</f>
        <v>0</v>
      </c>
      <c r="J1964" s="32">
        <f>J1970</f>
        <v>0</v>
      </c>
      <c r="K1964" s="32">
        <f>K1970</f>
        <v>0</v>
      </c>
      <c r="L1964" s="28"/>
      <c r="M1964" s="28"/>
      <c r="N1964" s="21"/>
      <c r="O1964" s="21"/>
      <c r="P1964" s="21"/>
    </row>
    <row r="1965" spans="3:16" ht="30">
      <c r="C1965" s="127"/>
      <c r="D1965" s="101"/>
      <c r="E1965" s="134"/>
      <c r="F1965" s="117"/>
      <c r="G1965" s="117"/>
      <c r="H1965" s="87" t="s">
        <v>1000</v>
      </c>
      <c r="I1965" s="31"/>
      <c r="J1965" s="32"/>
      <c r="K1965" s="32"/>
      <c r="L1965" s="28"/>
      <c r="M1965" s="28"/>
      <c r="N1965" s="21"/>
      <c r="O1965" s="21"/>
      <c r="P1965" s="21"/>
    </row>
    <row r="1966" spans="3:16">
      <c r="C1966" s="127"/>
      <c r="D1966" s="101"/>
      <c r="E1966" s="134"/>
      <c r="F1966" s="117"/>
      <c r="G1966" s="117"/>
      <c r="H1966" s="85" t="s">
        <v>31</v>
      </c>
      <c r="I1966" s="31">
        <f t="shared" ref="I1966:K1967" si="779">I1971</f>
        <v>0</v>
      </c>
      <c r="J1966" s="32">
        <f t="shared" si="779"/>
        <v>0</v>
      </c>
      <c r="K1966" s="32">
        <f t="shared" si="779"/>
        <v>0</v>
      </c>
      <c r="L1966" s="28"/>
      <c r="M1966" s="28"/>
      <c r="N1966" s="21"/>
      <c r="O1966" s="21"/>
      <c r="P1966" s="21"/>
    </row>
    <row r="1967" spans="3:16">
      <c r="C1967" s="128"/>
      <c r="D1967" s="102"/>
      <c r="E1967" s="135"/>
      <c r="F1967" s="118"/>
      <c r="G1967" s="118"/>
      <c r="H1967" s="85" t="s">
        <v>35</v>
      </c>
      <c r="I1967" s="31">
        <f>I1972</f>
        <v>0</v>
      </c>
      <c r="J1967" s="32">
        <f t="shared" si="779"/>
        <v>0</v>
      </c>
      <c r="K1967" s="32">
        <f t="shared" si="779"/>
        <v>0</v>
      </c>
      <c r="L1967" s="28"/>
      <c r="M1967" s="28"/>
      <c r="N1967" s="21"/>
      <c r="O1967" s="21"/>
      <c r="P1967" s="21"/>
    </row>
    <row r="1968" spans="3:16">
      <c r="C1968" s="126" t="s">
        <v>884</v>
      </c>
      <c r="D1968" s="100" t="s">
        <v>885</v>
      </c>
      <c r="E1968" s="129" t="s">
        <v>789</v>
      </c>
      <c r="F1968" s="116">
        <v>2021</v>
      </c>
      <c r="G1968" s="116">
        <v>2023</v>
      </c>
      <c r="H1968" s="85" t="s">
        <v>19</v>
      </c>
      <c r="I1968" s="22">
        <f>I1969+I1970+I1971+I1972</f>
        <v>600</v>
      </c>
      <c r="J1968" s="4">
        <f t="shared" ref="J1968:M1968" si="780">J1969+J1970+J1971+J1972</f>
        <v>600</v>
      </c>
      <c r="K1968" s="4">
        <f t="shared" si="780"/>
        <v>600</v>
      </c>
      <c r="L1968" s="28">
        <f t="shared" si="780"/>
        <v>0</v>
      </c>
      <c r="M1968" s="28">
        <f t="shared" si="780"/>
        <v>0</v>
      </c>
      <c r="N1968" s="21">
        <f t="shared" ref="N1968:N2029" si="781">M1968/I1968*100</f>
        <v>0</v>
      </c>
      <c r="O1968" s="21">
        <f t="shared" ref="O1968:O2029" si="782">M1968/J1968*100</f>
        <v>0</v>
      </c>
      <c r="P1968" s="21">
        <f t="shared" ref="P1968:P2029" si="783">L1968/K1968*100</f>
        <v>0</v>
      </c>
    </row>
    <row r="1969" spans="1:16">
      <c r="C1969" s="127"/>
      <c r="D1969" s="101"/>
      <c r="E1969" s="129"/>
      <c r="F1969" s="117"/>
      <c r="G1969" s="117"/>
      <c r="H1969" s="85" t="s">
        <v>20</v>
      </c>
      <c r="I1969" s="31">
        <v>600</v>
      </c>
      <c r="J1969" s="32">
        <v>600</v>
      </c>
      <c r="K1969" s="32">
        <v>600</v>
      </c>
      <c r="L1969" s="28"/>
      <c r="M1969" s="28"/>
      <c r="N1969" s="21">
        <f t="shared" si="781"/>
        <v>0</v>
      </c>
      <c r="O1969" s="21">
        <f t="shared" si="782"/>
        <v>0</v>
      </c>
      <c r="P1969" s="21">
        <f t="shared" si="783"/>
        <v>0</v>
      </c>
    </row>
    <row r="1970" spans="1:16">
      <c r="C1970" s="127"/>
      <c r="D1970" s="101"/>
      <c r="E1970" s="129"/>
      <c r="F1970" s="117"/>
      <c r="G1970" s="117"/>
      <c r="H1970" s="85" t="s">
        <v>21</v>
      </c>
      <c r="I1970" s="31">
        <v>0</v>
      </c>
      <c r="J1970" s="32">
        <v>0</v>
      </c>
      <c r="K1970" s="32">
        <v>0</v>
      </c>
      <c r="L1970" s="28"/>
      <c r="M1970" s="28"/>
      <c r="N1970" s="21"/>
      <c r="O1970" s="21"/>
      <c r="P1970" s="21"/>
    </row>
    <row r="1971" spans="1:16">
      <c r="C1971" s="127"/>
      <c r="D1971" s="101"/>
      <c r="E1971" s="129"/>
      <c r="F1971" s="117"/>
      <c r="G1971" s="117"/>
      <c r="H1971" s="85" t="s">
        <v>31</v>
      </c>
      <c r="I1971" s="31">
        <v>0</v>
      </c>
      <c r="J1971" s="32">
        <v>0</v>
      </c>
      <c r="K1971" s="32">
        <v>0</v>
      </c>
      <c r="L1971" s="28"/>
      <c r="M1971" s="28"/>
      <c r="N1971" s="21"/>
      <c r="O1971" s="21"/>
      <c r="P1971" s="21"/>
    </row>
    <row r="1972" spans="1:16">
      <c r="C1972" s="128"/>
      <c r="D1972" s="102"/>
      <c r="E1972" s="129"/>
      <c r="F1972" s="118"/>
      <c r="G1972" s="118"/>
      <c r="H1972" s="85" t="s">
        <v>35</v>
      </c>
      <c r="I1972" s="31">
        <v>0</v>
      </c>
      <c r="J1972" s="32">
        <v>0</v>
      </c>
      <c r="K1972" s="32">
        <v>0</v>
      </c>
      <c r="L1972" s="28"/>
      <c r="M1972" s="28"/>
      <c r="N1972" s="21"/>
      <c r="O1972" s="21"/>
      <c r="P1972" s="21"/>
    </row>
    <row r="1973" spans="1:16">
      <c r="C1973" s="126" t="s">
        <v>886</v>
      </c>
      <c r="D1973" s="100" t="s">
        <v>887</v>
      </c>
      <c r="E1973" s="129" t="s">
        <v>789</v>
      </c>
      <c r="F1973" s="116">
        <v>2021</v>
      </c>
      <c r="G1973" s="116">
        <v>2023</v>
      </c>
      <c r="H1973" s="85" t="s">
        <v>19</v>
      </c>
      <c r="I1973" s="22">
        <f>I1974+I1975+I1976+I1977</f>
        <v>200</v>
      </c>
      <c r="J1973" s="4">
        <f t="shared" ref="J1973:M1973" si="784">J1974+J1975+J1976+J1977</f>
        <v>200</v>
      </c>
      <c r="K1973" s="4">
        <f t="shared" si="784"/>
        <v>200</v>
      </c>
      <c r="L1973" s="28">
        <f t="shared" si="784"/>
        <v>0</v>
      </c>
      <c r="M1973" s="28">
        <f t="shared" si="784"/>
        <v>0</v>
      </c>
      <c r="N1973" s="21">
        <f t="shared" si="781"/>
        <v>0</v>
      </c>
      <c r="O1973" s="21">
        <f t="shared" si="782"/>
        <v>0</v>
      </c>
      <c r="P1973" s="21">
        <f t="shared" si="783"/>
        <v>0</v>
      </c>
    </row>
    <row r="1974" spans="1:16">
      <c r="C1974" s="127"/>
      <c r="D1974" s="101"/>
      <c r="E1974" s="129"/>
      <c r="F1974" s="117"/>
      <c r="G1974" s="117"/>
      <c r="H1974" s="85" t="s">
        <v>20</v>
      </c>
      <c r="I1974" s="31">
        <v>200</v>
      </c>
      <c r="J1974" s="32">
        <v>200</v>
      </c>
      <c r="K1974" s="32">
        <v>200</v>
      </c>
      <c r="L1974" s="28"/>
      <c r="M1974" s="28"/>
      <c r="N1974" s="21">
        <f t="shared" si="781"/>
        <v>0</v>
      </c>
      <c r="O1974" s="21">
        <f t="shared" si="782"/>
        <v>0</v>
      </c>
      <c r="P1974" s="21">
        <f t="shared" si="783"/>
        <v>0</v>
      </c>
    </row>
    <row r="1975" spans="1:16">
      <c r="C1975" s="127"/>
      <c r="D1975" s="101"/>
      <c r="E1975" s="129"/>
      <c r="F1975" s="117"/>
      <c r="G1975" s="117"/>
      <c r="H1975" s="85" t="s">
        <v>21</v>
      </c>
      <c r="I1975" s="31">
        <v>0</v>
      </c>
      <c r="J1975" s="32">
        <v>0</v>
      </c>
      <c r="K1975" s="32">
        <v>0</v>
      </c>
      <c r="L1975" s="28"/>
      <c r="M1975" s="28"/>
      <c r="N1975" s="21"/>
      <c r="O1975" s="21"/>
      <c r="P1975" s="21"/>
    </row>
    <row r="1976" spans="1:16">
      <c r="C1976" s="127"/>
      <c r="D1976" s="101"/>
      <c r="E1976" s="129"/>
      <c r="F1976" s="117"/>
      <c r="G1976" s="117"/>
      <c r="H1976" s="85" t="s">
        <v>31</v>
      </c>
      <c r="I1976" s="31">
        <v>0</v>
      </c>
      <c r="J1976" s="32">
        <v>0</v>
      </c>
      <c r="K1976" s="32">
        <v>0</v>
      </c>
      <c r="L1976" s="28"/>
      <c r="M1976" s="28"/>
      <c r="N1976" s="21"/>
      <c r="O1976" s="21"/>
      <c r="P1976" s="21"/>
    </row>
    <row r="1977" spans="1:16">
      <c r="C1977" s="128"/>
      <c r="D1977" s="102"/>
      <c r="E1977" s="129"/>
      <c r="F1977" s="118"/>
      <c r="G1977" s="118"/>
      <c r="H1977" s="85" t="s">
        <v>35</v>
      </c>
      <c r="I1977" s="31">
        <v>0</v>
      </c>
      <c r="J1977" s="32">
        <v>0</v>
      </c>
      <c r="K1977" s="32">
        <v>0</v>
      </c>
      <c r="L1977" s="28"/>
      <c r="M1977" s="28"/>
      <c r="N1977" s="21"/>
      <c r="O1977" s="21"/>
      <c r="P1977" s="21"/>
    </row>
    <row r="1978" spans="1:16">
      <c r="C1978" s="122" t="s">
        <v>888</v>
      </c>
      <c r="D1978" s="100" t="s">
        <v>889</v>
      </c>
      <c r="E1978" s="123" t="s">
        <v>349</v>
      </c>
      <c r="F1978" s="106">
        <v>2021</v>
      </c>
      <c r="G1978" s="106">
        <v>2023</v>
      </c>
      <c r="H1978" s="85" t="s">
        <v>19</v>
      </c>
      <c r="I1978" s="22">
        <f>I1979+I1980+I1981+I1982</f>
        <v>10000</v>
      </c>
      <c r="J1978" s="4">
        <f t="shared" ref="J1978:K1978" si="785">J1979+J1980+J1981+J1982</f>
        <v>10000</v>
      </c>
      <c r="K1978" s="4">
        <f t="shared" si="785"/>
        <v>9130</v>
      </c>
      <c r="L1978" s="4">
        <f t="shared" ref="L1978:M1978" si="786">L1979+L1980+L1981+L1982</f>
        <v>7716.8</v>
      </c>
      <c r="M1978" s="4">
        <f t="shared" si="786"/>
        <v>7716.7</v>
      </c>
      <c r="N1978" s="21">
        <f t="shared" si="781"/>
        <v>77.167000000000002</v>
      </c>
      <c r="O1978" s="21">
        <f t="shared" si="782"/>
        <v>77.167000000000002</v>
      </c>
      <c r="P1978" s="21">
        <f t="shared" si="783"/>
        <v>84.521358159912381</v>
      </c>
    </row>
    <row r="1979" spans="1:16">
      <c r="C1979" s="122"/>
      <c r="D1979" s="101"/>
      <c r="E1979" s="123"/>
      <c r="F1979" s="107"/>
      <c r="G1979" s="107"/>
      <c r="H1979" s="85" t="s">
        <v>20</v>
      </c>
      <c r="I1979" s="31">
        <f>I1984</f>
        <v>10000</v>
      </c>
      <c r="J1979" s="32">
        <f t="shared" ref="J1979" si="787">J1984</f>
        <v>10000</v>
      </c>
      <c r="K1979" s="32">
        <f>K1984</f>
        <v>9130</v>
      </c>
      <c r="L1979" s="32">
        <f t="shared" ref="L1979" si="788">L1984</f>
        <v>7716.8</v>
      </c>
      <c r="M1979" s="32">
        <v>7716.7</v>
      </c>
      <c r="N1979" s="21">
        <f t="shared" si="781"/>
        <v>77.167000000000002</v>
      </c>
      <c r="O1979" s="21">
        <f t="shared" si="782"/>
        <v>77.167000000000002</v>
      </c>
      <c r="P1979" s="21">
        <f t="shared" si="783"/>
        <v>84.521358159912381</v>
      </c>
    </row>
    <row r="1980" spans="1:16">
      <c r="C1980" s="122"/>
      <c r="D1980" s="101"/>
      <c r="E1980" s="123"/>
      <c r="F1980" s="107"/>
      <c r="G1980" s="107"/>
      <c r="H1980" s="85" t="s">
        <v>21</v>
      </c>
      <c r="I1980" s="31">
        <v>0</v>
      </c>
      <c r="J1980" s="32">
        <v>0</v>
      </c>
      <c r="K1980" s="32">
        <v>0</v>
      </c>
      <c r="L1980" s="28">
        <v>0</v>
      </c>
      <c r="M1980" s="28">
        <v>0</v>
      </c>
      <c r="N1980" s="21"/>
      <c r="O1980" s="21"/>
      <c r="P1980" s="21"/>
    </row>
    <row r="1981" spans="1:16">
      <c r="C1981" s="122"/>
      <c r="D1981" s="101"/>
      <c r="E1981" s="123"/>
      <c r="F1981" s="107"/>
      <c r="G1981" s="107"/>
      <c r="H1981" s="85" t="s">
        <v>31</v>
      </c>
      <c r="I1981" s="31">
        <v>0</v>
      </c>
      <c r="J1981" s="32">
        <v>0</v>
      </c>
      <c r="K1981" s="32">
        <v>0</v>
      </c>
      <c r="L1981" s="28">
        <v>0</v>
      </c>
      <c r="M1981" s="28">
        <v>0</v>
      </c>
      <c r="N1981" s="21"/>
      <c r="O1981" s="21"/>
      <c r="P1981" s="21"/>
    </row>
    <row r="1982" spans="1:16">
      <c r="C1982" s="122"/>
      <c r="D1982" s="102"/>
      <c r="E1982" s="123"/>
      <c r="F1982" s="108"/>
      <c r="G1982" s="108"/>
      <c r="H1982" s="85" t="s">
        <v>35</v>
      </c>
      <c r="I1982" s="31">
        <v>0</v>
      </c>
      <c r="J1982" s="32">
        <v>0</v>
      </c>
      <c r="K1982" s="32">
        <v>0</v>
      </c>
      <c r="L1982" s="28">
        <v>0</v>
      </c>
      <c r="M1982" s="28">
        <v>0</v>
      </c>
      <c r="N1982" s="21"/>
      <c r="O1982" s="21"/>
      <c r="P1982" s="21"/>
    </row>
    <row r="1983" spans="1:16">
      <c r="A1983" s="11"/>
      <c r="B1983" s="11"/>
      <c r="C1983" s="122" t="s">
        <v>890</v>
      </c>
      <c r="D1983" s="100" t="s">
        <v>891</v>
      </c>
      <c r="E1983" s="123" t="s">
        <v>349</v>
      </c>
      <c r="F1983" s="106">
        <v>2021</v>
      </c>
      <c r="G1983" s="106">
        <v>2023</v>
      </c>
      <c r="H1983" s="85" t="s">
        <v>19</v>
      </c>
      <c r="I1983" s="22">
        <f>I1984+I1985+I1986+I1987</f>
        <v>10000</v>
      </c>
      <c r="J1983" s="4">
        <f t="shared" ref="J1983:M1983" si="789">J1984+J1985+J1986+J1987</f>
        <v>10000</v>
      </c>
      <c r="K1983" s="4">
        <f t="shared" si="789"/>
        <v>9130</v>
      </c>
      <c r="L1983" s="28">
        <f t="shared" si="789"/>
        <v>7716.8</v>
      </c>
      <c r="M1983" s="28">
        <f t="shared" si="789"/>
        <v>7716.8</v>
      </c>
      <c r="N1983" s="21">
        <f t="shared" si="781"/>
        <v>77.168000000000006</v>
      </c>
      <c r="O1983" s="21">
        <f t="shared" si="782"/>
        <v>77.168000000000006</v>
      </c>
      <c r="P1983" s="21">
        <f t="shared" si="783"/>
        <v>84.521358159912381</v>
      </c>
    </row>
    <row r="1984" spans="1:16">
      <c r="C1984" s="122"/>
      <c r="D1984" s="101"/>
      <c r="E1984" s="123"/>
      <c r="F1984" s="107"/>
      <c r="G1984" s="107"/>
      <c r="H1984" s="85" t="s">
        <v>20</v>
      </c>
      <c r="I1984" s="31">
        <f>I1989+I1994+I1999+I2004+I2009+I2014+I2019+I2024+I2029+I2034+I2039+I2044+I2049</f>
        <v>10000</v>
      </c>
      <c r="J1984" s="32">
        <f t="shared" ref="J1984:L1984" si="790">J1989+J1994+J1999+J2004+J2009+J2014+J2019+J2024+J2029+J2034+J2039+J2044+J2049</f>
        <v>10000</v>
      </c>
      <c r="K1984" s="32">
        <f t="shared" si="790"/>
        <v>9130</v>
      </c>
      <c r="L1984" s="28">
        <f t="shared" si="790"/>
        <v>7716.8</v>
      </c>
      <c r="M1984" s="28">
        <f>L1984</f>
        <v>7716.8</v>
      </c>
      <c r="N1984" s="21">
        <f t="shared" si="781"/>
        <v>77.168000000000006</v>
      </c>
      <c r="O1984" s="21">
        <f t="shared" si="782"/>
        <v>77.168000000000006</v>
      </c>
      <c r="P1984" s="21">
        <f t="shared" si="783"/>
        <v>84.521358159912381</v>
      </c>
    </row>
    <row r="1985" spans="3:16">
      <c r="C1985" s="122"/>
      <c r="D1985" s="101"/>
      <c r="E1985" s="123"/>
      <c r="F1985" s="107"/>
      <c r="G1985" s="107"/>
      <c r="H1985" s="85" t="s">
        <v>21</v>
      </c>
      <c r="I1985" s="31">
        <v>0</v>
      </c>
      <c r="J1985" s="32">
        <v>0</v>
      </c>
      <c r="K1985" s="32">
        <v>0</v>
      </c>
      <c r="L1985" s="28"/>
      <c r="M1985" s="28"/>
      <c r="N1985" s="21"/>
      <c r="O1985" s="21"/>
      <c r="P1985" s="21"/>
    </row>
    <row r="1986" spans="3:16">
      <c r="C1986" s="122"/>
      <c r="D1986" s="101"/>
      <c r="E1986" s="123"/>
      <c r="F1986" s="107"/>
      <c r="G1986" s="107"/>
      <c r="H1986" s="85" t="s">
        <v>31</v>
      </c>
      <c r="I1986" s="31">
        <v>0</v>
      </c>
      <c r="J1986" s="32">
        <v>0</v>
      </c>
      <c r="K1986" s="32">
        <v>0</v>
      </c>
      <c r="L1986" s="28"/>
      <c r="M1986" s="28"/>
      <c r="N1986" s="21"/>
      <c r="O1986" s="21"/>
      <c r="P1986" s="21"/>
    </row>
    <row r="1987" spans="3:16">
      <c r="C1987" s="122"/>
      <c r="D1987" s="102"/>
      <c r="E1987" s="123"/>
      <c r="F1987" s="108"/>
      <c r="G1987" s="108"/>
      <c r="H1987" s="85" t="s">
        <v>35</v>
      </c>
      <c r="I1987" s="31">
        <v>0</v>
      </c>
      <c r="J1987" s="32">
        <v>0</v>
      </c>
      <c r="K1987" s="32">
        <v>0</v>
      </c>
      <c r="L1987" s="28"/>
      <c r="M1987" s="28"/>
      <c r="N1987" s="21"/>
      <c r="O1987" s="21"/>
      <c r="P1987" s="21"/>
    </row>
    <row r="1988" spans="3:16">
      <c r="C1988" s="122" t="s">
        <v>892</v>
      </c>
      <c r="D1988" s="100" t="s">
        <v>893</v>
      </c>
      <c r="E1988" s="124" t="s">
        <v>894</v>
      </c>
      <c r="F1988" s="106">
        <v>2021</v>
      </c>
      <c r="G1988" s="106">
        <v>2023</v>
      </c>
      <c r="H1988" s="85" t="s">
        <v>19</v>
      </c>
      <c r="I1988" s="22">
        <f>I1989+I1990+I1991+I1992</f>
        <v>200</v>
      </c>
      <c r="J1988" s="4">
        <f t="shared" ref="J1988:K1988" si="791">J1989+J1990+J1991+J1992</f>
        <v>200</v>
      </c>
      <c r="K1988" s="4">
        <f t="shared" si="791"/>
        <v>100</v>
      </c>
      <c r="L1988" s="28">
        <f t="shared" ref="L1988:M1988" si="792">L1989</f>
        <v>0</v>
      </c>
      <c r="M1988" s="28">
        <f t="shared" si="792"/>
        <v>0</v>
      </c>
      <c r="N1988" s="21">
        <f t="shared" si="781"/>
        <v>0</v>
      </c>
      <c r="O1988" s="21">
        <f t="shared" si="782"/>
        <v>0</v>
      </c>
      <c r="P1988" s="21">
        <f t="shared" si="783"/>
        <v>0</v>
      </c>
    </row>
    <row r="1989" spans="3:16">
      <c r="C1989" s="122"/>
      <c r="D1989" s="101"/>
      <c r="E1989" s="124"/>
      <c r="F1989" s="107"/>
      <c r="G1989" s="107"/>
      <c r="H1989" s="85" t="s">
        <v>20</v>
      </c>
      <c r="I1989" s="31">
        <v>200</v>
      </c>
      <c r="J1989" s="32">
        <v>200</v>
      </c>
      <c r="K1989" s="32">
        <v>100</v>
      </c>
      <c r="L1989" s="28"/>
      <c r="M1989" s="28">
        <f>L1989</f>
        <v>0</v>
      </c>
      <c r="N1989" s="21">
        <f t="shared" si="781"/>
        <v>0</v>
      </c>
      <c r="O1989" s="21">
        <f t="shared" si="782"/>
        <v>0</v>
      </c>
      <c r="P1989" s="21">
        <f t="shared" si="783"/>
        <v>0</v>
      </c>
    </row>
    <row r="1990" spans="3:16">
      <c r="C1990" s="122"/>
      <c r="D1990" s="101"/>
      <c r="E1990" s="124"/>
      <c r="F1990" s="107"/>
      <c r="G1990" s="107"/>
      <c r="H1990" s="85" t="s">
        <v>21</v>
      </c>
      <c r="I1990" s="31">
        <v>0</v>
      </c>
      <c r="J1990" s="32">
        <v>0</v>
      </c>
      <c r="K1990" s="32">
        <v>0</v>
      </c>
      <c r="L1990" s="28"/>
      <c r="M1990" s="28"/>
      <c r="N1990" s="21"/>
      <c r="O1990" s="21"/>
      <c r="P1990" s="21"/>
    </row>
    <row r="1991" spans="3:16">
      <c r="C1991" s="122"/>
      <c r="D1991" s="101"/>
      <c r="E1991" s="124"/>
      <c r="F1991" s="107"/>
      <c r="G1991" s="107"/>
      <c r="H1991" s="85" t="s">
        <v>31</v>
      </c>
      <c r="I1991" s="31">
        <v>0</v>
      </c>
      <c r="J1991" s="32">
        <v>0</v>
      </c>
      <c r="K1991" s="32">
        <v>0</v>
      </c>
      <c r="L1991" s="28"/>
      <c r="M1991" s="28"/>
      <c r="N1991" s="21"/>
      <c r="O1991" s="21"/>
      <c r="P1991" s="21"/>
    </row>
    <row r="1992" spans="3:16">
      <c r="C1992" s="122"/>
      <c r="D1992" s="102"/>
      <c r="E1992" s="124"/>
      <c r="F1992" s="108"/>
      <c r="G1992" s="108"/>
      <c r="H1992" s="85" t="s">
        <v>35</v>
      </c>
      <c r="I1992" s="31">
        <v>0</v>
      </c>
      <c r="J1992" s="32">
        <v>0</v>
      </c>
      <c r="K1992" s="32">
        <v>0</v>
      </c>
      <c r="L1992" s="28"/>
      <c r="M1992" s="28"/>
      <c r="N1992" s="21"/>
      <c r="O1992" s="21"/>
      <c r="P1992" s="21"/>
    </row>
    <row r="1993" spans="3:16">
      <c r="C1993" s="122" t="s">
        <v>895</v>
      </c>
      <c r="D1993" s="100" t="s">
        <v>896</v>
      </c>
      <c r="E1993" s="124" t="s">
        <v>897</v>
      </c>
      <c r="F1993" s="106">
        <v>2021</v>
      </c>
      <c r="G1993" s="106">
        <v>2023</v>
      </c>
      <c r="H1993" s="85" t="s">
        <v>19</v>
      </c>
      <c r="I1993" s="22">
        <f>I1994+I1995+I1996+I1997</f>
        <v>0</v>
      </c>
      <c r="J1993" s="4">
        <f t="shared" ref="J1993:K1993" si="793">J1994+J1995+J1996+J1997</f>
        <v>0</v>
      </c>
      <c r="K1993" s="4">
        <f t="shared" si="793"/>
        <v>0</v>
      </c>
      <c r="L1993" s="28">
        <f t="shared" ref="L1993:M1993" si="794">L1994</f>
        <v>0</v>
      </c>
      <c r="M1993" s="28">
        <f t="shared" si="794"/>
        <v>0</v>
      </c>
      <c r="N1993" s="21" t="e">
        <f t="shared" si="781"/>
        <v>#DIV/0!</v>
      </c>
      <c r="O1993" s="21" t="e">
        <f t="shared" si="782"/>
        <v>#DIV/0!</v>
      </c>
      <c r="P1993" s="21" t="e">
        <f t="shared" si="783"/>
        <v>#DIV/0!</v>
      </c>
    </row>
    <row r="1994" spans="3:16">
      <c r="C1994" s="122"/>
      <c r="D1994" s="101"/>
      <c r="E1994" s="124"/>
      <c r="F1994" s="107"/>
      <c r="G1994" s="107"/>
      <c r="H1994" s="85" t="s">
        <v>20</v>
      </c>
      <c r="I1994" s="31"/>
      <c r="J1994" s="32"/>
      <c r="K1994" s="32"/>
      <c r="L1994" s="28"/>
      <c r="M1994" s="28"/>
      <c r="N1994" s="21" t="e">
        <f t="shared" si="781"/>
        <v>#DIV/0!</v>
      </c>
      <c r="O1994" s="21" t="e">
        <f t="shared" si="782"/>
        <v>#DIV/0!</v>
      </c>
      <c r="P1994" s="21" t="e">
        <f t="shared" si="783"/>
        <v>#DIV/0!</v>
      </c>
    </row>
    <row r="1995" spans="3:16">
      <c r="C1995" s="122"/>
      <c r="D1995" s="101"/>
      <c r="E1995" s="124"/>
      <c r="F1995" s="107"/>
      <c r="G1995" s="107"/>
      <c r="H1995" s="85" t="s">
        <v>21</v>
      </c>
      <c r="I1995" s="31">
        <v>0</v>
      </c>
      <c r="J1995" s="32">
        <v>0</v>
      </c>
      <c r="K1995" s="32">
        <v>0</v>
      </c>
      <c r="L1995" s="28"/>
      <c r="M1995" s="28"/>
      <c r="N1995" s="21"/>
      <c r="O1995" s="21"/>
      <c r="P1995" s="21"/>
    </row>
    <row r="1996" spans="3:16">
      <c r="C1996" s="122"/>
      <c r="D1996" s="101"/>
      <c r="E1996" s="124"/>
      <c r="F1996" s="107"/>
      <c r="G1996" s="107"/>
      <c r="H1996" s="85" t="s">
        <v>31</v>
      </c>
      <c r="I1996" s="31">
        <v>0</v>
      </c>
      <c r="J1996" s="32">
        <v>0</v>
      </c>
      <c r="K1996" s="32">
        <v>0</v>
      </c>
      <c r="L1996" s="28"/>
      <c r="M1996" s="28"/>
      <c r="N1996" s="21"/>
      <c r="O1996" s="21"/>
      <c r="P1996" s="21"/>
    </row>
    <row r="1997" spans="3:16">
      <c r="C1997" s="122"/>
      <c r="D1997" s="102"/>
      <c r="E1997" s="124"/>
      <c r="F1997" s="108"/>
      <c r="G1997" s="108"/>
      <c r="H1997" s="85" t="s">
        <v>35</v>
      </c>
      <c r="I1997" s="31">
        <v>0</v>
      </c>
      <c r="J1997" s="32">
        <v>0</v>
      </c>
      <c r="K1997" s="32">
        <v>0</v>
      </c>
      <c r="L1997" s="28"/>
      <c r="M1997" s="28"/>
      <c r="N1997" s="21"/>
      <c r="O1997" s="21"/>
      <c r="P1997" s="21"/>
    </row>
    <row r="1998" spans="3:16">
      <c r="C1998" s="122" t="s">
        <v>898</v>
      </c>
      <c r="D1998" s="100" t="s">
        <v>899</v>
      </c>
      <c r="E1998" s="125" t="s">
        <v>900</v>
      </c>
      <c r="F1998" s="106">
        <v>2021</v>
      </c>
      <c r="G1998" s="106">
        <v>2023</v>
      </c>
      <c r="H1998" s="85" t="s">
        <v>19</v>
      </c>
      <c r="I1998" s="22">
        <f>I1999+I2000+I2001+I2002</f>
        <v>300</v>
      </c>
      <c r="J1998" s="4">
        <f t="shared" ref="J1998:K1998" si="795">J1999+J2000+J2001+J2002</f>
        <v>300</v>
      </c>
      <c r="K1998" s="4">
        <f t="shared" si="795"/>
        <v>221.5</v>
      </c>
      <c r="L1998" s="32">
        <f t="shared" ref="L1998:M1998" si="796">L1999</f>
        <v>221.5</v>
      </c>
      <c r="M1998" s="32">
        <f t="shared" si="796"/>
        <v>221.5</v>
      </c>
      <c r="N1998" s="21">
        <f t="shared" si="781"/>
        <v>73.833333333333329</v>
      </c>
      <c r="O1998" s="21">
        <f t="shared" si="782"/>
        <v>73.833333333333329</v>
      </c>
      <c r="P1998" s="21">
        <f t="shared" si="783"/>
        <v>100</v>
      </c>
    </row>
    <row r="1999" spans="3:16">
      <c r="C1999" s="122"/>
      <c r="D1999" s="101"/>
      <c r="E1999" s="125"/>
      <c r="F1999" s="107"/>
      <c r="G1999" s="107"/>
      <c r="H1999" s="85" t="s">
        <v>20</v>
      </c>
      <c r="I1999" s="31">
        <v>300</v>
      </c>
      <c r="J1999" s="32">
        <v>300</v>
      </c>
      <c r="K1999" s="32">
        <v>221.5</v>
      </c>
      <c r="L1999" s="32">
        <v>221.5</v>
      </c>
      <c r="M1999" s="32">
        <f>L1999</f>
        <v>221.5</v>
      </c>
      <c r="N1999" s="21">
        <f t="shared" si="781"/>
        <v>73.833333333333329</v>
      </c>
      <c r="O1999" s="21">
        <f t="shared" si="782"/>
        <v>73.833333333333329</v>
      </c>
      <c r="P1999" s="21">
        <f t="shared" si="783"/>
        <v>100</v>
      </c>
    </row>
    <row r="2000" spans="3:16">
      <c r="C2000" s="122"/>
      <c r="D2000" s="101"/>
      <c r="E2000" s="125"/>
      <c r="F2000" s="107"/>
      <c r="G2000" s="107"/>
      <c r="H2000" s="85" t="s">
        <v>21</v>
      </c>
      <c r="I2000" s="31">
        <v>0</v>
      </c>
      <c r="J2000" s="32">
        <v>0</v>
      </c>
      <c r="K2000" s="32">
        <v>0</v>
      </c>
      <c r="L2000" s="28"/>
      <c r="M2000" s="28"/>
      <c r="N2000" s="21"/>
      <c r="O2000" s="21"/>
      <c r="P2000" s="21"/>
    </row>
    <row r="2001" spans="1:16">
      <c r="C2001" s="122"/>
      <c r="D2001" s="101"/>
      <c r="E2001" s="125"/>
      <c r="F2001" s="107"/>
      <c r="G2001" s="107"/>
      <c r="H2001" s="85" t="s">
        <v>31</v>
      </c>
      <c r="I2001" s="31">
        <v>0</v>
      </c>
      <c r="J2001" s="32">
        <v>0</v>
      </c>
      <c r="K2001" s="32">
        <v>0</v>
      </c>
      <c r="L2001" s="28"/>
      <c r="M2001" s="28"/>
      <c r="N2001" s="21"/>
      <c r="O2001" s="21"/>
      <c r="P2001" s="21"/>
    </row>
    <row r="2002" spans="1:16" ht="45.75" customHeight="1">
      <c r="C2002" s="122"/>
      <c r="D2002" s="102"/>
      <c r="E2002" s="125"/>
      <c r="F2002" s="108"/>
      <c r="G2002" s="108"/>
      <c r="H2002" s="85" t="s">
        <v>35</v>
      </c>
      <c r="I2002" s="31">
        <v>0</v>
      </c>
      <c r="J2002" s="32">
        <v>0</v>
      </c>
      <c r="K2002" s="32">
        <v>0</v>
      </c>
      <c r="L2002" s="28"/>
      <c r="M2002" s="28"/>
      <c r="N2002" s="21"/>
      <c r="O2002" s="21"/>
      <c r="P2002" s="21"/>
    </row>
    <row r="2003" spans="1:16">
      <c r="C2003" s="122" t="s">
        <v>901</v>
      </c>
      <c r="D2003" s="100" t="s">
        <v>902</v>
      </c>
      <c r="E2003" s="124" t="s">
        <v>903</v>
      </c>
      <c r="F2003" s="106">
        <v>2021</v>
      </c>
      <c r="G2003" s="106">
        <v>2023</v>
      </c>
      <c r="H2003" s="85" t="s">
        <v>19</v>
      </c>
      <c r="I2003" s="22">
        <f>I2004+I2005+I2006+I2007</f>
        <v>200</v>
      </c>
      <c r="J2003" s="4">
        <f t="shared" ref="J2003:K2003" si="797">J2004+J2005+J2006+J2007</f>
        <v>200</v>
      </c>
      <c r="K2003" s="4">
        <f t="shared" si="797"/>
        <v>150</v>
      </c>
      <c r="L2003" s="28">
        <f t="shared" ref="L2003:M2003" si="798">L2004</f>
        <v>150</v>
      </c>
      <c r="M2003" s="28">
        <f t="shared" si="798"/>
        <v>150</v>
      </c>
      <c r="N2003" s="21">
        <f t="shared" si="781"/>
        <v>75</v>
      </c>
      <c r="O2003" s="21">
        <f t="shared" si="782"/>
        <v>75</v>
      </c>
      <c r="P2003" s="21">
        <f t="shared" si="783"/>
        <v>100</v>
      </c>
    </row>
    <row r="2004" spans="1:16">
      <c r="C2004" s="122"/>
      <c r="D2004" s="101"/>
      <c r="E2004" s="124"/>
      <c r="F2004" s="107"/>
      <c r="G2004" s="107"/>
      <c r="H2004" s="85" t="s">
        <v>20</v>
      </c>
      <c r="I2004" s="31">
        <v>200</v>
      </c>
      <c r="J2004" s="32">
        <v>200</v>
      </c>
      <c r="K2004" s="32">
        <f>78.5+71.5</f>
        <v>150</v>
      </c>
      <c r="L2004" s="28">
        <v>150</v>
      </c>
      <c r="M2004" s="28">
        <f>L2004</f>
        <v>150</v>
      </c>
      <c r="N2004" s="21">
        <f t="shared" si="781"/>
        <v>75</v>
      </c>
      <c r="O2004" s="21">
        <f t="shared" si="782"/>
        <v>75</v>
      </c>
      <c r="P2004" s="21">
        <f t="shared" si="783"/>
        <v>100</v>
      </c>
    </row>
    <row r="2005" spans="1:16">
      <c r="C2005" s="122"/>
      <c r="D2005" s="101"/>
      <c r="E2005" s="124"/>
      <c r="F2005" s="107"/>
      <c r="G2005" s="107"/>
      <c r="H2005" s="85" t="s">
        <v>21</v>
      </c>
      <c r="I2005" s="31">
        <v>0</v>
      </c>
      <c r="J2005" s="32">
        <v>0</v>
      </c>
      <c r="K2005" s="32">
        <v>0</v>
      </c>
      <c r="L2005" s="28"/>
      <c r="M2005" s="28"/>
      <c r="N2005" s="21"/>
      <c r="O2005" s="21"/>
      <c r="P2005" s="21"/>
    </row>
    <row r="2006" spans="1:16">
      <c r="C2006" s="122"/>
      <c r="D2006" s="101"/>
      <c r="E2006" s="124"/>
      <c r="F2006" s="107"/>
      <c r="G2006" s="107"/>
      <c r="H2006" s="85" t="s">
        <v>31</v>
      </c>
      <c r="I2006" s="31">
        <v>0</v>
      </c>
      <c r="J2006" s="32">
        <v>0</v>
      </c>
      <c r="K2006" s="32">
        <v>0</v>
      </c>
      <c r="L2006" s="28"/>
      <c r="M2006" s="28"/>
      <c r="N2006" s="21"/>
      <c r="O2006" s="21"/>
      <c r="P2006" s="21"/>
    </row>
    <row r="2007" spans="1:16">
      <c r="C2007" s="122"/>
      <c r="D2007" s="102"/>
      <c r="E2007" s="124"/>
      <c r="F2007" s="108"/>
      <c r="G2007" s="108"/>
      <c r="H2007" s="85" t="s">
        <v>35</v>
      </c>
      <c r="I2007" s="31">
        <v>0</v>
      </c>
      <c r="J2007" s="32">
        <v>0</v>
      </c>
      <c r="K2007" s="32">
        <v>0</v>
      </c>
      <c r="L2007" s="28"/>
      <c r="M2007" s="28"/>
      <c r="N2007" s="21"/>
      <c r="O2007" s="21"/>
      <c r="P2007" s="21"/>
    </row>
    <row r="2008" spans="1:16">
      <c r="A2008" s="6"/>
      <c r="B2008" s="6"/>
      <c r="C2008" s="122" t="s">
        <v>904</v>
      </c>
      <c r="D2008" s="100" t="s">
        <v>905</v>
      </c>
      <c r="E2008" s="124" t="s">
        <v>906</v>
      </c>
      <c r="F2008" s="106">
        <v>2021</v>
      </c>
      <c r="G2008" s="106">
        <v>2023</v>
      </c>
      <c r="H2008" s="85" t="s">
        <v>19</v>
      </c>
      <c r="I2008" s="22">
        <f>I2009+I2010+I2011+I2012</f>
        <v>5829</v>
      </c>
      <c r="J2008" s="4">
        <f t="shared" ref="J2008:K2008" si="799">J2009+J2010+J2011+J2012</f>
        <v>5829</v>
      </c>
      <c r="K2008" s="4">
        <f t="shared" si="799"/>
        <v>5896.6</v>
      </c>
      <c r="L2008" s="32">
        <f t="shared" ref="L2008:M2008" si="800">L2009</f>
        <v>5821.4</v>
      </c>
      <c r="M2008" s="32">
        <f t="shared" si="800"/>
        <v>5821.4</v>
      </c>
      <c r="N2008" s="21">
        <f t="shared" si="781"/>
        <v>99.869617430090912</v>
      </c>
      <c r="O2008" s="21">
        <f t="shared" si="782"/>
        <v>99.869617430090912</v>
      </c>
      <c r="P2008" s="21">
        <f t="shared" si="783"/>
        <v>98.724688803717385</v>
      </c>
    </row>
    <row r="2009" spans="1:16">
      <c r="A2009" s="6"/>
      <c r="B2009" s="6"/>
      <c r="C2009" s="122"/>
      <c r="D2009" s="101"/>
      <c r="E2009" s="124"/>
      <c r="F2009" s="107"/>
      <c r="G2009" s="107"/>
      <c r="H2009" s="85" t="s">
        <v>20</v>
      </c>
      <c r="I2009" s="31">
        <f>4400+500.6+300+600+28.4</f>
        <v>5829</v>
      </c>
      <c r="J2009" s="32">
        <f>4400+500.6+300+600+28.4</f>
        <v>5829</v>
      </c>
      <c r="K2009" s="32">
        <f>3830+500.6+300+600+28.4+600+37.6</f>
        <v>5896.6</v>
      </c>
      <c r="L2009" s="32">
        <v>5821.4</v>
      </c>
      <c r="M2009" s="32">
        <f>L2009</f>
        <v>5821.4</v>
      </c>
      <c r="N2009" s="21">
        <f t="shared" si="781"/>
        <v>99.869617430090912</v>
      </c>
      <c r="O2009" s="21">
        <f t="shared" si="782"/>
        <v>99.869617430090912</v>
      </c>
      <c r="P2009" s="21">
        <f t="shared" si="783"/>
        <v>98.724688803717385</v>
      </c>
    </row>
    <row r="2010" spans="1:16">
      <c r="A2010" s="6"/>
      <c r="B2010" s="6"/>
      <c r="C2010" s="122"/>
      <c r="D2010" s="101"/>
      <c r="E2010" s="124"/>
      <c r="F2010" s="107"/>
      <c r="G2010" s="107"/>
      <c r="H2010" s="85" t="s">
        <v>21</v>
      </c>
      <c r="I2010" s="31">
        <v>0</v>
      </c>
      <c r="J2010" s="32">
        <v>0</v>
      </c>
      <c r="K2010" s="32">
        <v>0</v>
      </c>
      <c r="L2010" s="28"/>
      <c r="M2010" s="28"/>
      <c r="N2010" s="21"/>
      <c r="O2010" s="21"/>
      <c r="P2010" s="21"/>
    </row>
    <row r="2011" spans="1:16">
      <c r="A2011" s="6"/>
      <c r="B2011" s="6"/>
      <c r="C2011" s="122"/>
      <c r="D2011" s="101"/>
      <c r="E2011" s="124"/>
      <c r="F2011" s="107"/>
      <c r="G2011" s="107"/>
      <c r="H2011" s="85" t="s">
        <v>31</v>
      </c>
      <c r="I2011" s="31">
        <v>0</v>
      </c>
      <c r="J2011" s="32">
        <v>0</v>
      </c>
      <c r="K2011" s="32">
        <v>0</v>
      </c>
      <c r="L2011" s="28"/>
      <c r="M2011" s="28"/>
      <c r="N2011" s="21"/>
      <c r="O2011" s="21"/>
      <c r="P2011" s="21"/>
    </row>
    <row r="2012" spans="1:16">
      <c r="A2012" s="6"/>
      <c r="B2012" s="6"/>
      <c r="C2012" s="122"/>
      <c r="D2012" s="102"/>
      <c r="E2012" s="124"/>
      <c r="F2012" s="108"/>
      <c r="G2012" s="108"/>
      <c r="H2012" s="85" t="s">
        <v>35</v>
      </c>
      <c r="I2012" s="31">
        <v>0</v>
      </c>
      <c r="J2012" s="32">
        <v>0</v>
      </c>
      <c r="K2012" s="32">
        <v>0</v>
      </c>
      <c r="L2012" s="28"/>
      <c r="M2012" s="28"/>
      <c r="N2012" s="21"/>
      <c r="O2012" s="21"/>
      <c r="P2012" s="21"/>
    </row>
    <row r="2013" spans="1:16">
      <c r="A2013" s="6"/>
      <c r="B2013" s="6"/>
      <c r="C2013" s="122" t="s">
        <v>907</v>
      </c>
      <c r="D2013" s="100" t="s">
        <v>908</v>
      </c>
      <c r="E2013" s="124" t="s">
        <v>909</v>
      </c>
      <c r="F2013" s="106">
        <v>2021</v>
      </c>
      <c r="G2013" s="106">
        <v>2023</v>
      </c>
      <c r="H2013" s="85" t="s">
        <v>19</v>
      </c>
      <c r="I2013" s="22">
        <f>I2014+I2015+I2016+I2017</f>
        <v>999.4</v>
      </c>
      <c r="J2013" s="4">
        <f t="shared" ref="J2013:K2013" si="801">J2014+J2015+J2016+J2017</f>
        <v>999.4</v>
      </c>
      <c r="K2013" s="4">
        <f t="shared" si="801"/>
        <v>927.9</v>
      </c>
      <c r="L2013" s="28">
        <f t="shared" ref="L2013:M2013" si="802">L2014</f>
        <v>927.9</v>
      </c>
      <c r="M2013" s="28">
        <f t="shared" si="802"/>
        <v>927.9</v>
      </c>
      <c r="N2013" s="21">
        <f t="shared" si="781"/>
        <v>92.845707424454673</v>
      </c>
      <c r="O2013" s="21">
        <f t="shared" si="782"/>
        <v>92.845707424454673</v>
      </c>
      <c r="P2013" s="21">
        <f t="shared" si="783"/>
        <v>100</v>
      </c>
    </row>
    <row r="2014" spans="1:16">
      <c r="A2014" s="6"/>
      <c r="B2014" s="6"/>
      <c r="C2014" s="122"/>
      <c r="D2014" s="101"/>
      <c r="E2014" s="124"/>
      <c r="F2014" s="107"/>
      <c r="G2014" s="107"/>
      <c r="H2014" s="85" t="s">
        <v>20</v>
      </c>
      <c r="I2014" s="31">
        <f>1500-500.6</f>
        <v>999.4</v>
      </c>
      <c r="J2014" s="32">
        <f>1500-500.6</f>
        <v>999.4</v>
      </c>
      <c r="K2014" s="32">
        <f>1500-71.5-500.6</f>
        <v>927.9</v>
      </c>
      <c r="L2014" s="28">
        <v>927.9</v>
      </c>
      <c r="M2014" s="28">
        <f>L2014</f>
        <v>927.9</v>
      </c>
      <c r="N2014" s="21">
        <f t="shared" si="781"/>
        <v>92.845707424454673</v>
      </c>
      <c r="O2014" s="21">
        <f t="shared" si="782"/>
        <v>92.845707424454673</v>
      </c>
      <c r="P2014" s="21">
        <f t="shared" si="783"/>
        <v>100</v>
      </c>
    </row>
    <row r="2015" spans="1:16">
      <c r="A2015" s="6"/>
      <c r="B2015" s="6"/>
      <c r="C2015" s="122"/>
      <c r="D2015" s="101"/>
      <c r="E2015" s="124"/>
      <c r="F2015" s="107"/>
      <c r="G2015" s="107"/>
      <c r="H2015" s="85" t="s">
        <v>21</v>
      </c>
      <c r="I2015" s="31">
        <v>0</v>
      </c>
      <c r="J2015" s="32">
        <v>0</v>
      </c>
      <c r="K2015" s="32">
        <v>0</v>
      </c>
      <c r="L2015" s="28"/>
      <c r="M2015" s="28"/>
      <c r="N2015" s="21"/>
      <c r="O2015" s="21"/>
      <c r="P2015" s="21"/>
    </row>
    <row r="2016" spans="1:16">
      <c r="A2016" s="6"/>
      <c r="B2016" s="6"/>
      <c r="C2016" s="122"/>
      <c r="D2016" s="101"/>
      <c r="E2016" s="124"/>
      <c r="F2016" s="107"/>
      <c r="G2016" s="107"/>
      <c r="H2016" s="85" t="s">
        <v>31</v>
      </c>
      <c r="I2016" s="31">
        <v>0</v>
      </c>
      <c r="J2016" s="32">
        <v>0</v>
      </c>
      <c r="K2016" s="32">
        <v>0</v>
      </c>
      <c r="L2016" s="28"/>
      <c r="M2016" s="28"/>
      <c r="N2016" s="21"/>
      <c r="O2016" s="21"/>
      <c r="P2016" s="21"/>
    </row>
    <row r="2017" spans="1:16">
      <c r="A2017" s="6"/>
      <c r="B2017" s="6"/>
      <c r="C2017" s="122"/>
      <c r="D2017" s="102"/>
      <c r="E2017" s="124"/>
      <c r="F2017" s="108"/>
      <c r="G2017" s="108"/>
      <c r="H2017" s="85" t="s">
        <v>35</v>
      </c>
      <c r="I2017" s="31">
        <v>0</v>
      </c>
      <c r="J2017" s="32">
        <v>0</v>
      </c>
      <c r="K2017" s="32">
        <v>0</v>
      </c>
      <c r="L2017" s="28"/>
      <c r="M2017" s="28"/>
      <c r="N2017" s="21"/>
      <c r="O2017" s="21"/>
      <c r="P2017" s="21"/>
    </row>
    <row r="2018" spans="1:16">
      <c r="A2018" s="6"/>
      <c r="B2018" s="6"/>
      <c r="C2018" s="122" t="s">
        <v>910</v>
      </c>
      <c r="D2018" s="100" t="s">
        <v>911</v>
      </c>
      <c r="E2018" s="124" t="s">
        <v>912</v>
      </c>
      <c r="F2018" s="106">
        <v>2021</v>
      </c>
      <c r="G2018" s="106">
        <v>2023</v>
      </c>
      <c r="H2018" s="85" t="s">
        <v>19</v>
      </c>
      <c r="I2018" s="22">
        <f>I2019+I2020+I2021+I2022</f>
        <v>311.3</v>
      </c>
      <c r="J2018" s="4">
        <f t="shared" ref="J2018:K2018" si="803">J2019+J2020+J2021+J2022</f>
        <v>311.3</v>
      </c>
      <c r="K2018" s="4">
        <f t="shared" si="803"/>
        <v>311.3</v>
      </c>
      <c r="L2018" s="47">
        <f t="shared" ref="L2018:M2018" si="804">L2019</f>
        <v>311.3</v>
      </c>
      <c r="M2018" s="47">
        <f t="shared" si="804"/>
        <v>311.3</v>
      </c>
      <c r="N2018" s="21">
        <f t="shared" si="781"/>
        <v>100</v>
      </c>
      <c r="O2018" s="21">
        <f t="shared" si="782"/>
        <v>100</v>
      </c>
      <c r="P2018" s="21">
        <f t="shared" si="783"/>
        <v>100</v>
      </c>
    </row>
    <row r="2019" spans="1:16">
      <c r="A2019" s="6"/>
      <c r="B2019" s="6"/>
      <c r="C2019" s="122"/>
      <c r="D2019" s="101"/>
      <c r="E2019" s="124"/>
      <c r="F2019" s="107"/>
      <c r="G2019" s="107"/>
      <c r="H2019" s="85" t="s">
        <v>20</v>
      </c>
      <c r="I2019" s="31">
        <f>150+161.3</f>
        <v>311.3</v>
      </c>
      <c r="J2019" s="32">
        <v>311.3</v>
      </c>
      <c r="K2019" s="32">
        <v>311.3</v>
      </c>
      <c r="L2019" s="47">
        <v>311.3</v>
      </c>
      <c r="M2019" s="47">
        <f>L2019</f>
        <v>311.3</v>
      </c>
      <c r="N2019" s="21">
        <f t="shared" si="781"/>
        <v>100</v>
      </c>
      <c r="O2019" s="21">
        <f t="shared" si="782"/>
        <v>100</v>
      </c>
      <c r="P2019" s="21">
        <f t="shared" si="783"/>
        <v>100</v>
      </c>
    </row>
    <row r="2020" spans="1:16">
      <c r="A2020" s="6"/>
      <c r="B2020" s="6"/>
      <c r="C2020" s="122"/>
      <c r="D2020" s="101"/>
      <c r="E2020" s="124"/>
      <c r="F2020" s="107"/>
      <c r="G2020" s="107"/>
      <c r="H2020" s="85" t="s">
        <v>21</v>
      </c>
      <c r="I2020" s="31">
        <v>0</v>
      </c>
      <c r="J2020" s="32">
        <v>0</v>
      </c>
      <c r="K2020" s="32">
        <v>0</v>
      </c>
      <c r="L2020" s="28"/>
      <c r="M2020" s="28"/>
      <c r="N2020" s="21"/>
      <c r="O2020" s="21"/>
      <c r="P2020" s="21"/>
    </row>
    <row r="2021" spans="1:16">
      <c r="A2021" s="6"/>
      <c r="B2021" s="6"/>
      <c r="C2021" s="122"/>
      <c r="D2021" s="101"/>
      <c r="E2021" s="124"/>
      <c r="F2021" s="107"/>
      <c r="G2021" s="107"/>
      <c r="H2021" s="85" t="s">
        <v>31</v>
      </c>
      <c r="I2021" s="31">
        <v>0</v>
      </c>
      <c r="J2021" s="32">
        <v>0</v>
      </c>
      <c r="K2021" s="32">
        <v>0</v>
      </c>
      <c r="L2021" s="28"/>
      <c r="M2021" s="28"/>
      <c r="N2021" s="21"/>
      <c r="O2021" s="21"/>
      <c r="P2021" s="21"/>
    </row>
    <row r="2022" spans="1:16">
      <c r="A2022" s="6"/>
      <c r="B2022" s="6"/>
      <c r="C2022" s="122"/>
      <c r="D2022" s="102"/>
      <c r="E2022" s="124"/>
      <c r="F2022" s="108"/>
      <c r="G2022" s="108"/>
      <c r="H2022" s="85" t="s">
        <v>35</v>
      </c>
      <c r="I2022" s="31">
        <v>0</v>
      </c>
      <c r="J2022" s="32">
        <v>0</v>
      </c>
      <c r="K2022" s="32">
        <v>0</v>
      </c>
      <c r="L2022" s="28"/>
      <c r="M2022" s="28"/>
      <c r="N2022" s="21"/>
      <c r="O2022" s="21"/>
      <c r="P2022" s="21"/>
    </row>
    <row r="2023" spans="1:16">
      <c r="A2023" s="6"/>
      <c r="B2023" s="6"/>
      <c r="C2023" s="122" t="s">
        <v>913</v>
      </c>
      <c r="D2023" s="100" t="s">
        <v>914</v>
      </c>
      <c r="E2023" s="124" t="s">
        <v>915</v>
      </c>
      <c r="F2023" s="106">
        <v>2021</v>
      </c>
      <c r="G2023" s="106">
        <v>2023</v>
      </c>
      <c r="H2023" s="85" t="s">
        <v>19</v>
      </c>
      <c r="I2023" s="22">
        <f>I2024+I2025+I2026+I2027</f>
        <v>271.60000000000002</v>
      </c>
      <c r="J2023" s="4">
        <f t="shared" ref="J2023:M2023" si="805">J2024+J2025+J2026+J2027</f>
        <v>110.29999999999998</v>
      </c>
      <c r="K2023" s="4">
        <f t="shared" si="805"/>
        <v>110.29999999999998</v>
      </c>
      <c r="L2023" s="47">
        <f t="shared" si="805"/>
        <v>110.3</v>
      </c>
      <c r="M2023" s="47">
        <f t="shared" si="805"/>
        <v>110.3</v>
      </c>
      <c r="N2023" s="21">
        <f t="shared" si="781"/>
        <v>40.611192930780554</v>
      </c>
      <c r="O2023" s="21">
        <f t="shared" si="782"/>
        <v>100.00000000000003</v>
      </c>
      <c r="P2023" s="21">
        <f t="shared" si="783"/>
        <v>100.00000000000003</v>
      </c>
    </row>
    <row r="2024" spans="1:16">
      <c r="A2024" s="6"/>
      <c r="B2024" s="6"/>
      <c r="C2024" s="122"/>
      <c r="D2024" s="101"/>
      <c r="E2024" s="124"/>
      <c r="F2024" s="107"/>
      <c r="G2024" s="107"/>
      <c r="H2024" s="85" t="s">
        <v>20</v>
      </c>
      <c r="I2024" s="31">
        <f>300-28.4</f>
        <v>271.60000000000002</v>
      </c>
      <c r="J2024" s="32">
        <f>300-161.3-28.4</f>
        <v>110.29999999999998</v>
      </c>
      <c r="K2024" s="32">
        <f>300-161.3-28.4</f>
        <v>110.29999999999998</v>
      </c>
      <c r="L2024" s="47">
        <v>110.3</v>
      </c>
      <c r="M2024" s="47">
        <f>L2024</f>
        <v>110.3</v>
      </c>
      <c r="N2024" s="21">
        <f t="shared" si="781"/>
        <v>40.611192930780554</v>
      </c>
      <c r="O2024" s="21">
        <f t="shared" si="782"/>
        <v>100.00000000000003</v>
      </c>
      <c r="P2024" s="21">
        <f t="shared" si="783"/>
        <v>100.00000000000003</v>
      </c>
    </row>
    <row r="2025" spans="1:16">
      <c r="A2025" s="6"/>
      <c r="B2025" s="6"/>
      <c r="C2025" s="122"/>
      <c r="D2025" s="101"/>
      <c r="E2025" s="124"/>
      <c r="F2025" s="107"/>
      <c r="G2025" s="107"/>
      <c r="H2025" s="85" t="s">
        <v>21</v>
      </c>
      <c r="I2025" s="31">
        <v>0</v>
      </c>
      <c r="J2025" s="32">
        <v>0</v>
      </c>
      <c r="K2025" s="32">
        <v>0</v>
      </c>
      <c r="L2025" s="28"/>
      <c r="M2025" s="28"/>
      <c r="N2025" s="21"/>
      <c r="O2025" s="21"/>
      <c r="P2025" s="21"/>
    </row>
    <row r="2026" spans="1:16">
      <c r="A2026" s="6"/>
      <c r="B2026" s="6"/>
      <c r="C2026" s="122"/>
      <c r="D2026" s="101"/>
      <c r="E2026" s="124"/>
      <c r="F2026" s="107"/>
      <c r="G2026" s="107"/>
      <c r="H2026" s="85" t="s">
        <v>31</v>
      </c>
      <c r="I2026" s="31">
        <v>0</v>
      </c>
      <c r="J2026" s="32">
        <v>0</v>
      </c>
      <c r="K2026" s="32">
        <v>0</v>
      </c>
      <c r="L2026" s="28"/>
      <c r="M2026" s="28"/>
      <c r="N2026" s="21"/>
      <c r="O2026" s="21"/>
      <c r="P2026" s="21"/>
    </row>
    <row r="2027" spans="1:16">
      <c r="A2027" s="6"/>
      <c r="B2027" s="6"/>
      <c r="C2027" s="122"/>
      <c r="D2027" s="102"/>
      <c r="E2027" s="124"/>
      <c r="F2027" s="108"/>
      <c r="G2027" s="108"/>
      <c r="H2027" s="85" t="s">
        <v>35</v>
      </c>
      <c r="I2027" s="31">
        <v>0</v>
      </c>
      <c r="J2027" s="32">
        <v>0</v>
      </c>
      <c r="K2027" s="32">
        <v>0</v>
      </c>
      <c r="L2027" s="28"/>
      <c r="M2027" s="28"/>
      <c r="N2027" s="21"/>
      <c r="O2027" s="21"/>
      <c r="P2027" s="21"/>
    </row>
    <row r="2028" spans="1:16">
      <c r="A2028" s="6"/>
      <c r="B2028" s="6"/>
      <c r="C2028" s="122" t="s">
        <v>916</v>
      </c>
      <c r="D2028" s="100" t="s">
        <v>917</v>
      </c>
      <c r="E2028" s="124" t="s">
        <v>918</v>
      </c>
      <c r="F2028" s="106">
        <v>2021</v>
      </c>
      <c r="G2028" s="106">
        <v>2023</v>
      </c>
      <c r="H2028" s="85" t="s">
        <v>19</v>
      </c>
      <c r="I2028" s="22">
        <f>I2029+I2030+I2031+I2032</f>
        <v>588.70000000000005</v>
      </c>
      <c r="J2028" s="4">
        <f t="shared" ref="J2028:K2028" si="806">J2029+J2030+J2031+J2032</f>
        <v>750</v>
      </c>
      <c r="K2028" s="4">
        <f t="shared" si="806"/>
        <v>150</v>
      </c>
      <c r="L2028" s="47">
        <f t="shared" ref="L2028:M2028" si="807">L2029</f>
        <v>104.8</v>
      </c>
      <c r="M2028" s="47">
        <f t="shared" si="807"/>
        <v>104.8</v>
      </c>
      <c r="N2028" s="21">
        <f t="shared" si="781"/>
        <v>17.801936470188547</v>
      </c>
      <c r="O2028" s="21">
        <f t="shared" si="782"/>
        <v>13.973333333333333</v>
      </c>
      <c r="P2028" s="21">
        <f t="shared" si="783"/>
        <v>69.86666666666666</v>
      </c>
    </row>
    <row r="2029" spans="1:16">
      <c r="A2029" s="6"/>
      <c r="B2029" s="6"/>
      <c r="C2029" s="122"/>
      <c r="D2029" s="101"/>
      <c r="E2029" s="124"/>
      <c r="F2029" s="107"/>
      <c r="G2029" s="107"/>
      <c r="H2029" s="85" t="s">
        <v>20</v>
      </c>
      <c r="I2029" s="31">
        <f>750-161.3</f>
        <v>588.70000000000005</v>
      </c>
      <c r="J2029" s="32">
        <v>750</v>
      </c>
      <c r="K2029" s="32">
        <f>750-600</f>
        <v>150</v>
      </c>
      <c r="L2029" s="47">
        <v>104.8</v>
      </c>
      <c r="M2029" s="47">
        <f>L2029</f>
        <v>104.8</v>
      </c>
      <c r="N2029" s="21">
        <f t="shared" si="781"/>
        <v>17.801936470188547</v>
      </c>
      <c r="O2029" s="21">
        <f t="shared" si="782"/>
        <v>13.973333333333333</v>
      </c>
      <c r="P2029" s="21">
        <f t="shared" si="783"/>
        <v>69.86666666666666</v>
      </c>
    </row>
    <row r="2030" spans="1:16">
      <c r="A2030" s="6"/>
      <c r="B2030" s="6"/>
      <c r="C2030" s="122"/>
      <c r="D2030" s="101"/>
      <c r="E2030" s="124"/>
      <c r="F2030" s="107"/>
      <c r="G2030" s="107"/>
      <c r="H2030" s="85" t="s">
        <v>21</v>
      </c>
      <c r="I2030" s="31">
        <v>0</v>
      </c>
      <c r="J2030" s="32">
        <v>0</v>
      </c>
      <c r="K2030" s="32">
        <v>0</v>
      </c>
      <c r="L2030" s="28"/>
      <c r="M2030" s="28"/>
      <c r="N2030" s="21"/>
      <c r="O2030" s="21"/>
      <c r="P2030" s="21"/>
    </row>
    <row r="2031" spans="1:16">
      <c r="A2031" s="6"/>
      <c r="B2031" s="6"/>
      <c r="C2031" s="122"/>
      <c r="D2031" s="101"/>
      <c r="E2031" s="124"/>
      <c r="F2031" s="107"/>
      <c r="G2031" s="107"/>
      <c r="H2031" s="85" t="s">
        <v>31</v>
      </c>
      <c r="I2031" s="31">
        <v>0</v>
      </c>
      <c r="J2031" s="32">
        <v>0</v>
      </c>
      <c r="K2031" s="32">
        <v>0</v>
      </c>
      <c r="L2031" s="28"/>
      <c r="M2031" s="28"/>
      <c r="N2031" s="21"/>
      <c r="O2031" s="21"/>
      <c r="P2031" s="21"/>
    </row>
    <row r="2032" spans="1:16" ht="24.75" customHeight="1">
      <c r="A2032" s="6"/>
      <c r="B2032" s="6"/>
      <c r="C2032" s="122"/>
      <c r="D2032" s="102"/>
      <c r="E2032" s="124"/>
      <c r="F2032" s="108"/>
      <c r="G2032" s="108"/>
      <c r="H2032" s="85" t="s">
        <v>35</v>
      </c>
      <c r="I2032" s="31">
        <v>0</v>
      </c>
      <c r="J2032" s="32">
        <v>0</v>
      </c>
      <c r="K2032" s="32">
        <v>0</v>
      </c>
      <c r="L2032" s="28"/>
      <c r="M2032" s="28"/>
      <c r="N2032" s="21"/>
      <c r="O2032" s="21"/>
      <c r="P2032" s="21"/>
    </row>
    <row r="2033" spans="1:16" hidden="1">
      <c r="A2033" s="6"/>
      <c r="B2033" s="6"/>
      <c r="C2033" s="122" t="s">
        <v>919</v>
      </c>
      <c r="D2033" s="100" t="s">
        <v>920</v>
      </c>
      <c r="E2033" s="103" t="s">
        <v>921</v>
      </c>
      <c r="F2033" s="106">
        <v>2021</v>
      </c>
      <c r="G2033" s="106">
        <v>2023</v>
      </c>
      <c r="H2033" s="85" t="s">
        <v>19</v>
      </c>
      <c r="I2033" s="22">
        <f>I2034+I2035+I2036+I2037</f>
        <v>0</v>
      </c>
      <c r="J2033" s="4">
        <f t="shared" ref="J2033:K2033" si="808">J2034+J2035+J2036+J2037</f>
        <v>0</v>
      </c>
      <c r="K2033" s="4">
        <f t="shared" si="808"/>
        <v>0</v>
      </c>
      <c r="L2033" s="28">
        <v>0</v>
      </c>
      <c r="M2033" s="28">
        <v>0</v>
      </c>
      <c r="N2033" s="21" t="e">
        <f t="shared" ref="N2033:N2065" si="809">M2033/I2033*100</f>
        <v>#DIV/0!</v>
      </c>
      <c r="O2033" s="21" t="e">
        <f t="shared" ref="O2033:O2065" si="810">M2033/J2033*100</f>
        <v>#DIV/0!</v>
      </c>
      <c r="P2033" s="21" t="e">
        <f t="shared" ref="P2033:P2065" si="811">L2033/K2033*100</f>
        <v>#DIV/0!</v>
      </c>
    </row>
    <row r="2034" spans="1:16" hidden="1">
      <c r="A2034" s="6"/>
      <c r="B2034" s="6"/>
      <c r="C2034" s="122"/>
      <c r="D2034" s="101"/>
      <c r="E2034" s="104"/>
      <c r="F2034" s="107"/>
      <c r="G2034" s="107"/>
      <c r="H2034" s="85" t="s">
        <v>20</v>
      </c>
      <c r="I2034" s="31"/>
      <c r="J2034" s="32"/>
      <c r="K2034" s="32"/>
      <c r="L2034" s="28"/>
      <c r="M2034" s="28">
        <f>L2034</f>
        <v>0</v>
      </c>
      <c r="N2034" s="21" t="e">
        <f t="shared" si="809"/>
        <v>#DIV/0!</v>
      </c>
      <c r="O2034" s="21" t="e">
        <f t="shared" si="810"/>
        <v>#DIV/0!</v>
      </c>
      <c r="P2034" s="21" t="e">
        <f t="shared" si="811"/>
        <v>#DIV/0!</v>
      </c>
    </row>
    <row r="2035" spans="1:16" hidden="1">
      <c r="A2035" s="6"/>
      <c r="B2035" s="6"/>
      <c r="C2035" s="122"/>
      <c r="D2035" s="101"/>
      <c r="E2035" s="104"/>
      <c r="F2035" s="107"/>
      <c r="G2035" s="107"/>
      <c r="H2035" s="85" t="s">
        <v>21</v>
      </c>
      <c r="I2035" s="31">
        <v>0</v>
      </c>
      <c r="J2035" s="32">
        <v>0</v>
      </c>
      <c r="K2035" s="32">
        <v>0</v>
      </c>
      <c r="L2035" s="28"/>
      <c r="M2035" s="28"/>
      <c r="N2035" s="21"/>
      <c r="O2035" s="21"/>
      <c r="P2035" s="21"/>
    </row>
    <row r="2036" spans="1:16" hidden="1">
      <c r="A2036" s="6"/>
      <c r="B2036" s="6"/>
      <c r="C2036" s="122"/>
      <c r="D2036" s="101"/>
      <c r="E2036" s="104"/>
      <c r="F2036" s="107"/>
      <c r="G2036" s="107"/>
      <c r="H2036" s="85" t="s">
        <v>31</v>
      </c>
      <c r="I2036" s="31">
        <v>0</v>
      </c>
      <c r="J2036" s="32">
        <v>0</v>
      </c>
      <c r="K2036" s="32">
        <v>0</v>
      </c>
      <c r="L2036" s="28"/>
      <c r="M2036" s="28"/>
      <c r="N2036" s="21"/>
      <c r="O2036" s="21"/>
      <c r="P2036" s="21"/>
    </row>
    <row r="2037" spans="1:16" hidden="1">
      <c r="A2037" s="6"/>
      <c r="B2037" s="6"/>
      <c r="C2037" s="122"/>
      <c r="D2037" s="102"/>
      <c r="E2037" s="105"/>
      <c r="F2037" s="108"/>
      <c r="G2037" s="108"/>
      <c r="H2037" s="85" t="s">
        <v>35</v>
      </c>
      <c r="I2037" s="31">
        <v>0</v>
      </c>
      <c r="J2037" s="32">
        <v>0</v>
      </c>
      <c r="K2037" s="32">
        <v>0</v>
      </c>
      <c r="L2037" s="28"/>
      <c r="M2037" s="28"/>
      <c r="N2037" s="21"/>
      <c r="O2037" s="21"/>
      <c r="P2037" s="21"/>
    </row>
    <row r="2038" spans="1:16">
      <c r="A2038" s="6"/>
      <c r="B2038" s="6"/>
      <c r="C2038" s="122" t="s">
        <v>922</v>
      </c>
      <c r="D2038" s="100" t="s">
        <v>923</v>
      </c>
      <c r="E2038" s="124" t="s">
        <v>924</v>
      </c>
      <c r="F2038" s="106">
        <v>2021</v>
      </c>
      <c r="G2038" s="106">
        <v>2023</v>
      </c>
      <c r="H2038" s="85" t="s">
        <v>19</v>
      </c>
      <c r="I2038" s="22">
        <f>I2039+I2040+I2041+I2042</f>
        <v>200</v>
      </c>
      <c r="J2038" s="4">
        <f t="shared" ref="J2038:K2038" si="812">J2039+J2040+J2041+J2042</f>
        <v>200</v>
      </c>
      <c r="K2038" s="4">
        <f t="shared" si="812"/>
        <v>162.4</v>
      </c>
      <c r="L2038" s="28">
        <f t="shared" ref="L2038:M2038" si="813">L2039</f>
        <v>0</v>
      </c>
      <c r="M2038" s="28">
        <f t="shared" si="813"/>
        <v>0</v>
      </c>
      <c r="N2038" s="21">
        <f t="shared" si="809"/>
        <v>0</v>
      </c>
      <c r="O2038" s="21">
        <f t="shared" si="810"/>
        <v>0</v>
      </c>
      <c r="P2038" s="21">
        <f t="shared" si="811"/>
        <v>0</v>
      </c>
    </row>
    <row r="2039" spans="1:16">
      <c r="A2039" s="6"/>
      <c r="B2039" s="6"/>
      <c r="C2039" s="122"/>
      <c r="D2039" s="101"/>
      <c r="E2039" s="124"/>
      <c r="F2039" s="107"/>
      <c r="G2039" s="107"/>
      <c r="H2039" s="85" t="s">
        <v>20</v>
      </c>
      <c r="I2039" s="31">
        <v>200</v>
      </c>
      <c r="J2039" s="32">
        <v>200</v>
      </c>
      <c r="K2039" s="32">
        <f>200-37.6</f>
        <v>162.4</v>
      </c>
      <c r="L2039" s="28"/>
      <c r="M2039" s="28"/>
      <c r="N2039" s="21">
        <f t="shared" si="809"/>
        <v>0</v>
      </c>
      <c r="O2039" s="21">
        <f t="shared" si="810"/>
        <v>0</v>
      </c>
      <c r="P2039" s="21">
        <f t="shared" si="811"/>
        <v>0</v>
      </c>
    </row>
    <row r="2040" spans="1:16">
      <c r="A2040" s="6"/>
      <c r="B2040" s="6"/>
      <c r="C2040" s="122"/>
      <c r="D2040" s="101"/>
      <c r="E2040" s="124"/>
      <c r="F2040" s="107"/>
      <c r="G2040" s="107"/>
      <c r="H2040" s="85" t="s">
        <v>21</v>
      </c>
      <c r="I2040" s="31">
        <v>0</v>
      </c>
      <c r="J2040" s="32">
        <v>0</v>
      </c>
      <c r="K2040" s="32">
        <v>0</v>
      </c>
      <c r="L2040" s="28"/>
      <c r="M2040" s="28"/>
      <c r="N2040" s="21"/>
      <c r="O2040" s="21"/>
      <c r="P2040" s="21"/>
    </row>
    <row r="2041" spans="1:16">
      <c r="A2041" s="6"/>
      <c r="B2041" s="6"/>
      <c r="C2041" s="122"/>
      <c r="D2041" s="101"/>
      <c r="E2041" s="124"/>
      <c r="F2041" s="107"/>
      <c r="G2041" s="107"/>
      <c r="H2041" s="85" t="s">
        <v>31</v>
      </c>
      <c r="I2041" s="31">
        <v>0</v>
      </c>
      <c r="J2041" s="32">
        <v>0</v>
      </c>
      <c r="K2041" s="32">
        <v>0</v>
      </c>
      <c r="L2041" s="28"/>
      <c r="M2041" s="28"/>
      <c r="N2041" s="21"/>
      <c r="O2041" s="21"/>
      <c r="P2041" s="21"/>
    </row>
    <row r="2042" spans="1:16">
      <c r="A2042" s="6"/>
      <c r="B2042" s="6"/>
      <c r="C2042" s="122"/>
      <c r="D2042" s="102"/>
      <c r="E2042" s="124"/>
      <c r="F2042" s="108"/>
      <c r="G2042" s="108"/>
      <c r="H2042" s="85" t="s">
        <v>35</v>
      </c>
      <c r="I2042" s="31">
        <v>0</v>
      </c>
      <c r="J2042" s="32">
        <v>0</v>
      </c>
      <c r="K2042" s="32">
        <v>0</v>
      </c>
      <c r="L2042" s="28"/>
      <c r="M2042" s="28"/>
      <c r="N2042" s="21"/>
      <c r="O2042" s="21"/>
      <c r="P2042" s="21"/>
    </row>
    <row r="2043" spans="1:16">
      <c r="C2043" s="97" t="s">
        <v>925</v>
      </c>
      <c r="D2043" s="100" t="s">
        <v>926</v>
      </c>
      <c r="E2043" s="124" t="s">
        <v>927</v>
      </c>
      <c r="F2043" s="106">
        <v>2021</v>
      </c>
      <c r="G2043" s="106">
        <v>2023</v>
      </c>
      <c r="H2043" s="85" t="s">
        <v>19</v>
      </c>
      <c r="I2043" s="22">
        <f>I2044+I2045+I2046+I2047</f>
        <v>600</v>
      </c>
      <c r="J2043" s="4">
        <f t="shared" ref="J2043:K2043" si="814">J2044+J2045+J2046+J2047</f>
        <v>600</v>
      </c>
      <c r="K2043" s="4">
        <f t="shared" si="814"/>
        <v>600</v>
      </c>
      <c r="L2043" s="28">
        <f t="shared" ref="L2043:M2043" si="815">L2044</f>
        <v>0</v>
      </c>
      <c r="M2043" s="28">
        <f t="shared" si="815"/>
        <v>0</v>
      </c>
      <c r="N2043" s="21">
        <f t="shared" si="809"/>
        <v>0</v>
      </c>
      <c r="O2043" s="21">
        <f t="shared" si="810"/>
        <v>0</v>
      </c>
      <c r="P2043" s="21">
        <f t="shared" si="811"/>
        <v>0</v>
      </c>
    </row>
    <row r="2044" spans="1:16">
      <c r="C2044" s="98"/>
      <c r="D2044" s="101"/>
      <c r="E2044" s="124"/>
      <c r="F2044" s="107"/>
      <c r="G2044" s="107"/>
      <c r="H2044" s="85" t="s">
        <v>20</v>
      </c>
      <c r="I2044" s="31">
        <v>600</v>
      </c>
      <c r="J2044" s="32">
        <v>600</v>
      </c>
      <c r="K2044" s="32">
        <v>600</v>
      </c>
      <c r="L2044" s="28"/>
      <c r="M2044" s="28"/>
      <c r="N2044" s="21">
        <f t="shared" si="809"/>
        <v>0</v>
      </c>
      <c r="O2044" s="21">
        <f t="shared" si="810"/>
        <v>0</v>
      </c>
      <c r="P2044" s="21">
        <f t="shared" si="811"/>
        <v>0</v>
      </c>
    </row>
    <row r="2045" spans="1:16">
      <c r="C2045" s="98"/>
      <c r="D2045" s="101"/>
      <c r="E2045" s="124"/>
      <c r="F2045" s="107"/>
      <c r="G2045" s="107"/>
      <c r="H2045" s="85" t="s">
        <v>21</v>
      </c>
      <c r="I2045" s="31">
        <v>0</v>
      </c>
      <c r="J2045" s="32">
        <v>0</v>
      </c>
      <c r="K2045" s="32">
        <v>0</v>
      </c>
      <c r="L2045" s="28"/>
      <c r="M2045" s="28"/>
      <c r="N2045" s="21"/>
      <c r="O2045" s="21"/>
      <c r="P2045" s="21"/>
    </row>
    <row r="2046" spans="1:16">
      <c r="C2046" s="98"/>
      <c r="D2046" s="101"/>
      <c r="E2046" s="124"/>
      <c r="F2046" s="107"/>
      <c r="G2046" s="107"/>
      <c r="H2046" s="85" t="s">
        <v>31</v>
      </c>
      <c r="I2046" s="31">
        <v>0</v>
      </c>
      <c r="J2046" s="32">
        <v>0</v>
      </c>
      <c r="K2046" s="32">
        <v>0</v>
      </c>
      <c r="L2046" s="28"/>
      <c r="M2046" s="28"/>
      <c r="N2046" s="21"/>
      <c r="O2046" s="21"/>
      <c r="P2046" s="21"/>
    </row>
    <row r="2047" spans="1:16" ht="51" customHeight="1">
      <c r="C2047" s="99"/>
      <c r="D2047" s="102"/>
      <c r="E2047" s="124"/>
      <c r="F2047" s="108"/>
      <c r="G2047" s="108"/>
      <c r="H2047" s="85" t="s">
        <v>35</v>
      </c>
      <c r="I2047" s="31">
        <v>0</v>
      </c>
      <c r="J2047" s="32">
        <v>0</v>
      </c>
      <c r="K2047" s="32">
        <v>0</v>
      </c>
      <c r="L2047" s="28"/>
      <c r="M2047" s="28"/>
      <c r="N2047" s="21"/>
      <c r="O2047" s="21"/>
      <c r="P2047" s="21"/>
    </row>
    <row r="2048" spans="1:16">
      <c r="A2048" s="6"/>
      <c r="B2048" s="6"/>
      <c r="C2048" s="122" t="s">
        <v>928</v>
      </c>
      <c r="D2048" s="100" t="s">
        <v>929</v>
      </c>
      <c r="E2048" s="123" t="s">
        <v>930</v>
      </c>
      <c r="F2048" s="106">
        <v>2021</v>
      </c>
      <c r="G2048" s="106">
        <v>2023</v>
      </c>
      <c r="H2048" s="85" t="s">
        <v>19</v>
      </c>
      <c r="I2048" s="22">
        <f>I2049+I2050+I2051+I2052</f>
        <v>500</v>
      </c>
      <c r="J2048" s="4">
        <f t="shared" ref="J2048:K2048" si="816">J2049+J2050+J2051+J2052</f>
        <v>500</v>
      </c>
      <c r="K2048" s="4">
        <f t="shared" si="816"/>
        <v>500</v>
      </c>
      <c r="L2048" s="28">
        <f t="shared" ref="L2048:M2048" si="817">L2049</f>
        <v>69.599999999999994</v>
      </c>
      <c r="M2048" s="28">
        <f t="shared" si="817"/>
        <v>69.599999999999994</v>
      </c>
      <c r="N2048" s="21">
        <f t="shared" si="809"/>
        <v>13.919999999999998</v>
      </c>
      <c r="O2048" s="21">
        <f t="shared" si="810"/>
        <v>13.919999999999998</v>
      </c>
      <c r="P2048" s="21">
        <f t="shared" si="811"/>
        <v>13.919999999999998</v>
      </c>
    </row>
    <row r="2049" spans="1:16">
      <c r="A2049" s="6"/>
      <c r="B2049" s="6"/>
      <c r="C2049" s="122"/>
      <c r="D2049" s="101"/>
      <c r="E2049" s="123"/>
      <c r="F2049" s="107"/>
      <c r="G2049" s="107"/>
      <c r="H2049" s="85" t="s">
        <v>20</v>
      </c>
      <c r="I2049" s="31">
        <v>500</v>
      </c>
      <c r="J2049" s="32">
        <v>500</v>
      </c>
      <c r="K2049" s="32">
        <v>500</v>
      </c>
      <c r="L2049" s="28">
        <v>69.599999999999994</v>
      </c>
      <c r="M2049" s="28">
        <f>L2049</f>
        <v>69.599999999999994</v>
      </c>
      <c r="N2049" s="21">
        <f t="shared" si="809"/>
        <v>13.919999999999998</v>
      </c>
      <c r="O2049" s="21">
        <f t="shared" si="810"/>
        <v>13.919999999999998</v>
      </c>
      <c r="P2049" s="21">
        <f t="shared" si="811"/>
        <v>13.919999999999998</v>
      </c>
    </row>
    <row r="2050" spans="1:16">
      <c r="A2050" s="6"/>
      <c r="B2050" s="6"/>
      <c r="C2050" s="122"/>
      <c r="D2050" s="101"/>
      <c r="E2050" s="123"/>
      <c r="F2050" s="107"/>
      <c r="G2050" s="107"/>
      <c r="H2050" s="85" t="s">
        <v>21</v>
      </c>
      <c r="I2050" s="31">
        <v>0</v>
      </c>
      <c r="J2050" s="32">
        <v>0</v>
      </c>
      <c r="K2050" s="32">
        <v>0</v>
      </c>
      <c r="L2050" s="28"/>
      <c r="M2050" s="28"/>
      <c r="N2050" s="21"/>
      <c r="O2050" s="21"/>
      <c r="P2050" s="21"/>
    </row>
    <row r="2051" spans="1:16">
      <c r="A2051" s="6"/>
      <c r="B2051" s="6"/>
      <c r="C2051" s="122"/>
      <c r="D2051" s="101"/>
      <c r="E2051" s="123"/>
      <c r="F2051" s="107"/>
      <c r="G2051" s="107"/>
      <c r="H2051" s="85" t="s">
        <v>931</v>
      </c>
      <c r="I2051" s="31">
        <v>0</v>
      </c>
      <c r="J2051" s="32">
        <v>0</v>
      </c>
      <c r="K2051" s="32">
        <v>0</v>
      </c>
      <c r="L2051" s="28"/>
      <c r="M2051" s="28"/>
      <c r="N2051" s="21"/>
      <c r="O2051" s="21"/>
      <c r="P2051" s="21"/>
    </row>
    <row r="2052" spans="1:16">
      <c r="A2052" s="6"/>
      <c r="B2052" s="6"/>
      <c r="C2052" s="122"/>
      <c r="D2052" s="102"/>
      <c r="E2052" s="123"/>
      <c r="F2052" s="108"/>
      <c r="G2052" s="108"/>
      <c r="H2052" s="85" t="s">
        <v>35</v>
      </c>
      <c r="I2052" s="31">
        <v>0</v>
      </c>
      <c r="J2052" s="32">
        <v>0</v>
      </c>
      <c r="K2052" s="32">
        <v>0</v>
      </c>
      <c r="L2052" s="28"/>
      <c r="M2052" s="28"/>
      <c r="N2052" s="21"/>
      <c r="O2052" s="21"/>
      <c r="P2052" s="21"/>
    </row>
    <row r="2053" spans="1:16" ht="15" customHeight="1">
      <c r="C2053" s="97" t="s">
        <v>932</v>
      </c>
      <c r="D2053" s="100" t="s">
        <v>933</v>
      </c>
      <c r="E2053" s="119" t="s">
        <v>934</v>
      </c>
      <c r="F2053" s="106">
        <v>2021</v>
      </c>
      <c r="G2053" s="106">
        <v>2021</v>
      </c>
      <c r="H2053" s="85" t="s">
        <v>19</v>
      </c>
      <c r="I2053" s="46">
        <f>I2054+I2055+I2056+I2057</f>
        <v>1927.3</v>
      </c>
      <c r="J2053" s="47">
        <f t="shared" ref="J2053:M2053" si="818">J2054+J2055+J2056+J2057</f>
        <v>1927.3</v>
      </c>
      <c r="K2053" s="47">
        <f t="shared" si="818"/>
        <v>1927.3</v>
      </c>
      <c r="L2053" s="28">
        <f t="shared" si="818"/>
        <v>400</v>
      </c>
      <c r="M2053" s="28">
        <f t="shared" si="818"/>
        <v>500</v>
      </c>
      <c r="N2053" s="21">
        <f t="shared" si="809"/>
        <v>25.943029108078658</v>
      </c>
      <c r="O2053" s="21">
        <f t="shared" si="810"/>
        <v>25.943029108078658</v>
      </c>
      <c r="P2053" s="21">
        <f t="shared" si="811"/>
        <v>20.754423286462927</v>
      </c>
    </row>
    <row r="2054" spans="1:16">
      <c r="C2054" s="98"/>
      <c r="D2054" s="101"/>
      <c r="E2054" s="120"/>
      <c r="F2054" s="107"/>
      <c r="G2054" s="107"/>
      <c r="H2054" s="85" t="s">
        <v>20</v>
      </c>
      <c r="I2054" s="46">
        <f t="shared" ref="I2054:M2055" si="819">I2059+I2069+I2074+I2079+I2084+I2089+I2094+I2099+I2139</f>
        <v>212</v>
      </c>
      <c r="J2054" s="47">
        <f t="shared" si="819"/>
        <v>212</v>
      </c>
      <c r="K2054" s="47">
        <f t="shared" si="819"/>
        <v>212</v>
      </c>
      <c r="L2054" s="28">
        <f t="shared" si="819"/>
        <v>44</v>
      </c>
      <c r="M2054" s="28">
        <f t="shared" si="819"/>
        <v>55</v>
      </c>
      <c r="N2054" s="21">
        <f t="shared" si="809"/>
        <v>25.943396226415093</v>
      </c>
      <c r="O2054" s="21">
        <f t="shared" si="810"/>
        <v>25.943396226415093</v>
      </c>
      <c r="P2054" s="21">
        <f t="shared" si="811"/>
        <v>20.754716981132077</v>
      </c>
    </row>
    <row r="2055" spans="1:16">
      <c r="C2055" s="98"/>
      <c r="D2055" s="101"/>
      <c r="E2055" s="120"/>
      <c r="F2055" s="107"/>
      <c r="G2055" s="107"/>
      <c r="H2055" s="85" t="s">
        <v>21</v>
      </c>
      <c r="I2055" s="46">
        <f t="shared" si="819"/>
        <v>1715.3</v>
      </c>
      <c r="J2055" s="47">
        <f t="shared" si="819"/>
        <v>1715.3</v>
      </c>
      <c r="K2055" s="47">
        <f t="shared" si="819"/>
        <v>1715.3</v>
      </c>
      <c r="L2055" s="28">
        <f t="shared" si="819"/>
        <v>356</v>
      </c>
      <c r="M2055" s="28">
        <f t="shared" si="819"/>
        <v>445</v>
      </c>
      <c r="N2055" s="21">
        <f t="shared" si="809"/>
        <v>25.942983734623681</v>
      </c>
      <c r="O2055" s="21">
        <f t="shared" si="810"/>
        <v>25.942983734623681</v>
      </c>
      <c r="P2055" s="21">
        <f t="shared" si="811"/>
        <v>20.754386987698943</v>
      </c>
    </row>
    <row r="2056" spans="1:16">
      <c r="C2056" s="98"/>
      <c r="D2056" s="101"/>
      <c r="E2056" s="120"/>
      <c r="F2056" s="107"/>
      <c r="G2056" s="107"/>
      <c r="H2056" s="85" t="s">
        <v>31</v>
      </c>
      <c r="I2056" s="46">
        <v>0</v>
      </c>
      <c r="J2056" s="47">
        <v>0</v>
      </c>
      <c r="K2056" s="47">
        <v>0</v>
      </c>
      <c r="L2056" s="28">
        <v>0</v>
      </c>
      <c r="M2056" s="28">
        <v>0</v>
      </c>
      <c r="N2056" s="21"/>
      <c r="O2056" s="21"/>
      <c r="P2056" s="21"/>
    </row>
    <row r="2057" spans="1:16">
      <c r="C2057" s="99"/>
      <c r="D2057" s="102"/>
      <c r="E2057" s="121"/>
      <c r="F2057" s="108"/>
      <c r="G2057" s="108"/>
      <c r="H2057" s="85" t="s">
        <v>35</v>
      </c>
      <c r="I2057" s="46">
        <v>0</v>
      </c>
      <c r="J2057" s="47">
        <v>0</v>
      </c>
      <c r="K2057" s="47">
        <v>0</v>
      </c>
      <c r="L2057" s="28">
        <v>0</v>
      </c>
      <c r="M2057" s="28">
        <v>0</v>
      </c>
      <c r="N2057" s="21"/>
      <c r="O2057" s="21"/>
      <c r="P2057" s="21"/>
    </row>
    <row r="2058" spans="1:16" ht="15" customHeight="1">
      <c r="C2058" s="97" t="s">
        <v>935</v>
      </c>
      <c r="D2058" s="100" t="s">
        <v>936</v>
      </c>
      <c r="E2058" s="119" t="s">
        <v>937</v>
      </c>
      <c r="F2058" s="106">
        <v>2021</v>
      </c>
      <c r="G2058" s="106">
        <v>2021</v>
      </c>
      <c r="H2058" s="85" t="s">
        <v>19</v>
      </c>
      <c r="I2058" s="22">
        <f>I2059+I2060+I2061+I2062</f>
        <v>327.3</v>
      </c>
      <c r="J2058" s="4">
        <f t="shared" ref="J2058:M2058" si="820">J2059+J2060+J2061+J2062</f>
        <v>327.3</v>
      </c>
      <c r="K2058" s="4">
        <f t="shared" si="820"/>
        <v>327.3</v>
      </c>
      <c r="L2058" s="28">
        <f t="shared" si="820"/>
        <v>0</v>
      </c>
      <c r="M2058" s="28">
        <f t="shared" si="820"/>
        <v>0</v>
      </c>
      <c r="N2058" s="21">
        <f t="shared" si="809"/>
        <v>0</v>
      </c>
      <c r="O2058" s="21">
        <f t="shared" si="810"/>
        <v>0</v>
      </c>
      <c r="P2058" s="21">
        <f t="shared" si="811"/>
        <v>0</v>
      </c>
    </row>
    <row r="2059" spans="1:16">
      <c r="C2059" s="98"/>
      <c r="D2059" s="101"/>
      <c r="E2059" s="120"/>
      <c r="F2059" s="107"/>
      <c r="G2059" s="107"/>
      <c r="H2059" s="85" t="s">
        <v>20</v>
      </c>
      <c r="I2059" s="46">
        <f>I2064</f>
        <v>36</v>
      </c>
      <c r="J2059" s="47">
        <f t="shared" ref="J2059:K2062" si="821">J2064</f>
        <v>36</v>
      </c>
      <c r="K2059" s="47">
        <f t="shared" si="821"/>
        <v>36</v>
      </c>
      <c r="L2059" s="28"/>
      <c r="M2059" s="28"/>
      <c r="N2059" s="21">
        <f t="shared" si="809"/>
        <v>0</v>
      </c>
      <c r="O2059" s="21">
        <f t="shared" si="810"/>
        <v>0</v>
      </c>
      <c r="P2059" s="21">
        <f t="shared" si="811"/>
        <v>0</v>
      </c>
    </row>
    <row r="2060" spans="1:16">
      <c r="C2060" s="98"/>
      <c r="D2060" s="101"/>
      <c r="E2060" s="120"/>
      <c r="F2060" s="107"/>
      <c r="G2060" s="107"/>
      <c r="H2060" s="85" t="s">
        <v>21</v>
      </c>
      <c r="I2060" s="46">
        <f>I2065</f>
        <v>291.3</v>
      </c>
      <c r="J2060" s="47">
        <f t="shared" si="821"/>
        <v>291.3</v>
      </c>
      <c r="K2060" s="47">
        <f t="shared" si="821"/>
        <v>291.3</v>
      </c>
      <c r="L2060" s="28"/>
      <c r="M2060" s="28"/>
      <c r="N2060" s="21">
        <f t="shared" si="809"/>
        <v>0</v>
      </c>
      <c r="O2060" s="21">
        <f t="shared" si="810"/>
        <v>0</v>
      </c>
      <c r="P2060" s="21">
        <f t="shared" si="811"/>
        <v>0</v>
      </c>
    </row>
    <row r="2061" spans="1:16">
      <c r="C2061" s="98"/>
      <c r="D2061" s="101"/>
      <c r="E2061" s="120"/>
      <c r="F2061" s="107"/>
      <c r="G2061" s="107"/>
      <c r="H2061" s="85" t="s">
        <v>31</v>
      </c>
      <c r="I2061" s="46">
        <f>I2066</f>
        <v>0</v>
      </c>
      <c r="J2061" s="47">
        <f t="shared" si="821"/>
        <v>0</v>
      </c>
      <c r="K2061" s="47">
        <f t="shared" si="821"/>
        <v>0</v>
      </c>
      <c r="L2061" s="28"/>
      <c r="M2061" s="28"/>
      <c r="N2061" s="21"/>
      <c r="O2061" s="21"/>
      <c r="P2061" s="21"/>
    </row>
    <row r="2062" spans="1:16">
      <c r="C2062" s="99"/>
      <c r="D2062" s="102"/>
      <c r="E2062" s="121"/>
      <c r="F2062" s="108"/>
      <c r="G2062" s="108"/>
      <c r="H2062" s="85" t="s">
        <v>35</v>
      </c>
      <c r="I2062" s="46">
        <f>I2067</f>
        <v>0</v>
      </c>
      <c r="J2062" s="47">
        <f t="shared" si="821"/>
        <v>0</v>
      </c>
      <c r="K2062" s="47">
        <f t="shared" si="821"/>
        <v>0</v>
      </c>
      <c r="L2062" s="28"/>
      <c r="M2062" s="28"/>
      <c r="N2062" s="21"/>
      <c r="O2062" s="21"/>
      <c r="P2062" s="21"/>
    </row>
    <row r="2063" spans="1:16" ht="15" customHeight="1">
      <c r="C2063" s="97" t="s">
        <v>938</v>
      </c>
      <c r="D2063" s="100" t="s">
        <v>939</v>
      </c>
      <c r="E2063" s="103" t="s">
        <v>937</v>
      </c>
      <c r="F2063" s="106">
        <v>2021</v>
      </c>
      <c r="G2063" s="106">
        <v>2021</v>
      </c>
      <c r="H2063" s="85" t="s">
        <v>19</v>
      </c>
      <c r="I2063" s="22">
        <f>I2064+I2065+I2066+I2067</f>
        <v>327.3</v>
      </c>
      <c r="J2063" s="4">
        <f t="shared" ref="J2063:M2063" si="822">J2064+J2065+J2066+J2067</f>
        <v>327.3</v>
      </c>
      <c r="K2063" s="4">
        <f t="shared" si="822"/>
        <v>327.3</v>
      </c>
      <c r="L2063" s="28">
        <f t="shared" si="822"/>
        <v>0</v>
      </c>
      <c r="M2063" s="28">
        <f t="shared" si="822"/>
        <v>0</v>
      </c>
      <c r="N2063" s="21">
        <f t="shared" si="809"/>
        <v>0</v>
      </c>
      <c r="O2063" s="21">
        <f t="shared" si="810"/>
        <v>0</v>
      </c>
      <c r="P2063" s="21">
        <f t="shared" si="811"/>
        <v>0</v>
      </c>
    </row>
    <row r="2064" spans="1:16">
      <c r="C2064" s="98"/>
      <c r="D2064" s="101"/>
      <c r="E2064" s="104"/>
      <c r="F2064" s="107"/>
      <c r="G2064" s="107"/>
      <c r="H2064" s="85" t="s">
        <v>20</v>
      </c>
      <c r="I2064" s="31">
        <v>36</v>
      </c>
      <c r="J2064" s="32">
        <v>36</v>
      </c>
      <c r="K2064" s="32">
        <v>36</v>
      </c>
      <c r="L2064" s="28"/>
      <c r="M2064" s="28"/>
      <c r="N2064" s="21">
        <f t="shared" si="809"/>
        <v>0</v>
      </c>
      <c r="O2064" s="21">
        <f t="shared" si="810"/>
        <v>0</v>
      </c>
      <c r="P2064" s="21">
        <f t="shared" si="811"/>
        <v>0</v>
      </c>
    </row>
    <row r="2065" spans="3:16">
      <c r="C2065" s="98"/>
      <c r="D2065" s="101"/>
      <c r="E2065" s="104"/>
      <c r="F2065" s="107"/>
      <c r="G2065" s="107"/>
      <c r="H2065" s="85" t="s">
        <v>21</v>
      </c>
      <c r="I2065" s="31">
        <v>291.3</v>
      </c>
      <c r="J2065" s="32">
        <v>291.3</v>
      </c>
      <c r="K2065" s="32">
        <v>291.3</v>
      </c>
      <c r="L2065" s="28"/>
      <c r="M2065" s="28"/>
      <c r="N2065" s="21">
        <f t="shared" si="809"/>
        <v>0</v>
      </c>
      <c r="O2065" s="21">
        <f t="shared" si="810"/>
        <v>0</v>
      </c>
      <c r="P2065" s="21">
        <f t="shared" si="811"/>
        <v>0</v>
      </c>
    </row>
    <row r="2066" spans="3:16">
      <c r="C2066" s="98"/>
      <c r="D2066" s="101"/>
      <c r="E2066" s="104"/>
      <c r="F2066" s="107"/>
      <c r="G2066" s="107"/>
      <c r="H2066" s="85" t="s">
        <v>31</v>
      </c>
      <c r="I2066" s="31">
        <v>0</v>
      </c>
      <c r="J2066" s="32">
        <v>0</v>
      </c>
      <c r="K2066" s="32">
        <v>0</v>
      </c>
      <c r="L2066" s="28"/>
      <c r="M2066" s="28"/>
      <c r="N2066" s="21"/>
      <c r="O2066" s="21"/>
      <c r="P2066" s="21"/>
    </row>
    <row r="2067" spans="3:16">
      <c r="C2067" s="99"/>
      <c r="D2067" s="102"/>
      <c r="E2067" s="105"/>
      <c r="F2067" s="108"/>
      <c r="G2067" s="108"/>
      <c r="H2067" s="85" t="s">
        <v>35</v>
      </c>
      <c r="I2067" s="31">
        <v>0</v>
      </c>
      <c r="J2067" s="32">
        <v>0</v>
      </c>
      <c r="K2067" s="32">
        <v>0</v>
      </c>
      <c r="L2067" s="28"/>
      <c r="M2067" s="28"/>
      <c r="N2067" s="21"/>
      <c r="O2067" s="21"/>
      <c r="P2067" s="21"/>
    </row>
    <row r="2068" spans="3:16" ht="15" hidden="1" customHeight="1">
      <c r="C2068" s="97" t="s">
        <v>940</v>
      </c>
      <c r="D2068" s="100" t="s">
        <v>941</v>
      </c>
      <c r="E2068" s="103" t="s">
        <v>942</v>
      </c>
      <c r="F2068" s="106"/>
      <c r="G2068" s="106"/>
      <c r="H2068" s="85" t="s">
        <v>19</v>
      </c>
      <c r="I2068" s="22">
        <f>I2069+I2070+I2071+I2072</f>
        <v>0</v>
      </c>
      <c r="J2068" s="4">
        <f t="shared" ref="J2068:M2068" si="823">J2069+J2070+J2071+J2072</f>
        <v>0</v>
      </c>
      <c r="K2068" s="4">
        <f t="shared" si="823"/>
        <v>0</v>
      </c>
      <c r="L2068" s="28">
        <f t="shared" si="823"/>
        <v>0</v>
      </c>
      <c r="M2068" s="28">
        <f t="shared" si="823"/>
        <v>0</v>
      </c>
      <c r="N2068" s="21"/>
      <c r="O2068" s="21"/>
      <c r="P2068" s="21"/>
    </row>
    <row r="2069" spans="3:16" ht="15" hidden="1" customHeight="1">
      <c r="C2069" s="98"/>
      <c r="D2069" s="101"/>
      <c r="E2069" s="104"/>
      <c r="F2069" s="107"/>
      <c r="G2069" s="107"/>
      <c r="H2069" s="85" t="s">
        <v>20</v>
      </c>
      <c r="I2069" s="46">
        <v>0</v>
      </c>
      <c r="J2069" s="47">
        <v>0</v>
      </c>
      <c r="K2069" s="47">
        <v>0</v>
      </c>
      <c r="L2069" s="28"/>
      <c r="M2069" s="28"/>
      <c r="N2069" s="21"/>
      <c r="O2069" s="21"/>
      <c r="P2069" s="21"/>
    </row>
    <row r="2070" spans="3:16" ht="15" hidden="1" customHeight="1">
      <c r="C2070" s="98"/>
      <c r="D2070" s="101"/>
      <c r="E2070" s="104"/>
      <c r="F2070" s="107"/>
      <c r="G2070" s="107"/>
      <c r="H2070" s="85" t="s">
        <v>21</v>
      </c>
      <c r="I2070" s="46">
        <v>0</v>
      </c>
      <c r="J2070" s="47">
        <v>0</v>
      </c>
      <c r="K2070" s="47">
        <v>0</v>
      </c>
      <c r="L2070" s="28"/>
      <c r="M2070" s="28"/>
      <c r="N2070" s="21"/>
      <c r="O2070" s="21"/>
      <c r="P2070" s="21"/>
    </row>
    <row r="2071" spans="3:16" ht="15" hidden="1" customHeight="1">
      <c r="C2071" s="98"/>
      <c r="D2071" s="101"/>
      <c r="E2071" s="104"/>
      <c r="F2071" s="107"/>
      <c r="G2071" s="107"/>
      <c r="H2071" s="85" t="s">
        <v>31</v>
      </c>
      <c r="I2071" s="46">
        <v>0</v>
      </c>
      <c r="J2071" s="47">
        <v>0</v>
      </c>
      <c r="K2071" s="47">
        <v>0</v>
      </c>
      <c r="L2071" s="28"/>
      <c r="M2071" s="28"/>
      <c r="N2071" s="21"/>
      <c r="O2071" s="21"/>
      <c r="P2071" s="21"/>
    </row>
    <row r="2072" spans="3:16" ht="15" hidden="1" customHeight="1">
      <c r="C2072" s="99"/>
      <c r="D2072" s="102"/>
      <c r="E2072" s="105"/>
      <c r="F2072" s="108"/>
      <c r="G2072" s="108"/>
      <c r="H2072" s="85" t="s">
        <v>35</v>
      </c>
      <c r="I2072" s="46">
        <v>0</v>
      </c>
      <c r="J2072" s="47">
        <v>0</v>
      </c>
      <c r="K2072" s="47">
        <v>0</v>
      </c>
      <c r="L2072" s="28"/>
      <c r="M2072" s="28"/>
      <c r="N2072" s="21"/>
      <c r="O2072" s="21"/>
      <c r="P2072" s="21"/>
    </row>
    <row r="2073" spans="3:16" ht="15" hidden="1" customHeight="1">
      <c r="C2073" s="97" t="s">
        <v>943</v>
      </c>
      <c r="D2073" s="100" t="s">
        <v>944</v>
      </c>
      <c r="E2073" s="103" t="s">
        <v>937</v>
      </c>
      <c r="F2073" s="106"/>
      <c r="G2073" s="106"/>
      <c r="H2073" s="85" t="s">
        <v>19</v>
      </c>
      <c r="I2073" s="22">
        <f>I2074+I2075+I2076+I2077</f>
        <v>0</v>
      </c>
      <c r="J2073" s="4">
        <f t="shared" ref="J2073:M2073" si="824">J2074+J2075+J2076+J2077</f>
        <v>0</v>
      </c>
      <c r="K2073" s="4">
        <f t="shared" si="824"/>
        <v>0</v>
      </c>
      <c r="L2073" s="28">
        <f t="shared" si="824"/>
        <v>0</v>
      </c>
      <c r="M2073" s="28">
        <f t="shared" si="824"/>
        <v>0</v>
      </c>
      <c r="N2073" s="21"/>
      <c r="O2073" s="21"/>
      <c r="P2073" s="21"/>
    </row>
    <row r="2074" spans="3:16" ht="15" hidden="1" customHeight="1">
      <c r="C2074" s="98"/>
      <c r="D2074" s="101"/>
      <c r="E2074" s="104"/>
      <c r="F2074" s="107"/>
      <c r="G2074" s="107"/>
      <c r="H2074" s="85" t="s">
        <v>20</v>
      </c>
      <c r="I2074" s="46">
        <v>0</v>
      </c>
      <c r="J2074" s="47">
        <v>0</v>
      </c>
      <c r="K2074" s="47">
        <v>0</v>
      </c>
      <c r="L2074" s="28"/>
      <c r="M2074" s="28"/>
      <c r="N2074" s="21"/>
      <c r="O2074" s="21"/>
      <c r="P2074" s="21"/>
    </row>
    <row r="2075" spans="3:16" ht="15" hidden="1" customHeight="1">
      <c r="C2075" s="98"/>
      <c r="D2075" s="101"/>
      <c r="E2075" s="104"/>
      <c r="F2075" s="107"/>
      <c r="G2075" s="107"/>
      <c r="H2075" s="85" t="s">
        <v>21</v>
      </c>
      <c r="I2075" s="46">
        <v>0</v>
      </c>
      <c r="J2075" s="47">
        <v>0</v>
      </c>
      <c r="K2075" s="47">
        <v>0</v>
      </c>
      <c r="L2075" s="28"/>
      <c r="M2075" s="28"/>
      <c r="N2075" s="21"/>
      <c r="O2075" s="21"/>
      <c r="P2075" s="21"/>
    </row>
    <row r="2076" spans="3:16" ht="15" hidden="1" customHeight="1">
      <c r="C2076" s="98"/>
      <c r="D2076" s="101"/>
      <c r="E2076" s="104"/>
      <c r="F2076" s="107"/>
      <c r="G2076" s="107"/>
      <c r="H2076" s="85" t="s">
        <v>31</v>
      </c>
      <c r="I2076" s="46">
        <v>0</v>
      </c>
      <c r="J2076" s="47">
        <v>0</v>
      </c>
      <c r="K2076" s="47">
        <v>0</v>
      </c>
      <c r="L2076" s="28"/>
      <c r="M2076" s="28"/>
      <c r="N2076" s="21"/>
      <c r="O2076" s="21"/>
      <c r="P2076" s="21"/>
    </row>
    <row r="2077" spans="3:16" ht="15" hidden="1" customHeight="1">
      <c r="C2077" s="99"/>
      <c r="D2077" s="102"/>
      <c r="E2077" s="105"/>
      <c r="F2077" s="108"/>
      <c r="G2077" s="108"/>
      <c r="H2077" s="85" t="s">
        <v>35</v>
      </c>
      <c r="I2077" s="46">
        <v>0</v>
      </c>
      <c r="J2077" s="47">
        <v>0</v>
      </c>
      <c r="K2077" s="47">
        <v>0</v>
      </c>
      <c r="L2077" s="28"/>
      <c r="M2077" s="28"/>
      <c r="N2077" s="21"/>
      <c r="O2077" s="21"/>
      <c r="P2077" s="21"/>
    </row>
    <row r="2078" spans="3:16" ht="15" hidden="1" customHeight="1">
      <c r="C2078" s="97" t="s">
        <v>945</v>
      </c>
      <c r="D2078" s="100" t="s">
        <v>946</v>
      </c>
      <c r="E2078" s="103" t="s">
        <v>947</v>
      </c>
      <c r="F2078" s="106"/>
      <c r="G2078" s="106"/>
      <c r="H2078" s="85" t="s">
        <v>19</v>
      </c>
      <c r="I2078" s="22">
        <f>I2079+I2080+I2081+I2082</f>
        <v>0</v>
      </c>
      <c r="J2078" s="4">
        <f t="shared" ref="J2078:M2078" si="825">J2079+J2080+J2081+J2082</f>
        <v>0</v>
      </c>
      <c r="K2078" s="4">
        <f t="shared" si="825"/>
        <v>0</v>
      </c>
      <c r="L2078" s="28">
        <f t="shared" si="825"/>
        <v>0</v>
      </c>
      <c r="M2078" s="28">
        <f t="shared" si="825"/>
        <v>0</v>
      </c>
      <c r="N2078" s="21"/>
      <c r="O2078" s="21"/>
      <c r="P2078" s="21"/>
    </row>
    <row r="2079" spans="3:16" ht="15" hidden="1" customHeight="1">
      <c r="C2079" s="98"/>
      <c r="D2079" s="101"/>
      <c r="E2079" s="104"/>
      <c r="F2079" s="107"/>
      <c r="G2079" s="107"/>
      <c r="H2079" s="85" t="s">
        <v>20</v>
      </c>
      <c r="I2079" s="46">
        <v>0</v>
      </c>
      <c r="J2079" s="47">
        <v>0</v>
      </c>
      <c r="K2079" s="47">
        <v>0</v>
      </c>
      <c r="L2079" s="28"/>
      <c r="M2079" s="28"/>
      <c r="N2079" s="21"/>
      <c r="O2079" s="21"/>
      <c r="P2079" s="21"/>
    </row>
    <row r="2080" spans="3:16" ht="15" hidden="1" customHeight="1">
      <c r="C2080" s="98"/>
      <c r="D2080" s="101"/>
      <c r="E2080" s="104"/>
      <c r="F2080" s="107"/>
      <c r="G2080" s="107"/>
      <c r="H2080" s="85" t="s">
        <v>21</v>
      </c>
      <c r="I2080" s="46">
        <v>0</v>
      </c>
      <c r="J2080" s="47">
        <v>0</v>
      </c>
      <c r="K2080" s="47">
        <v>0</v>
      </c>
      <c r="L2080" s="28"/>
      <c r="M2080" s="28"/>
      <c r="N2080" s="21"/>
      <c r="O2080" s="21"/>
      <c r="P2080" s="21"/>
    </row>
    <row r="2081" spans="3:16" ht="15" hidden="1" customHeight="1">
      <c r="C2081" s="98"/>
      <c r="D2081" s="101"/>
      <c r="E2081" s="104"/>
      <c r="F2081" s="107"/>
      <c r="G2081" s="107"/>
      <c r="H2081" s="85" t="s">
        <v>31</v>
      </c>
      <c r="I2081" s="46">
        <v>0</v>
      </c>
      <c r="J2081" s="47">
        <v>0</v>
      </c>
      <c r="K2081" s="47">
        <v>0</v>
      </c>
      <c r="L2081" s="28"/>
      <c r="M2081" s="28"/>
      <c r="N2081" s="21"/>
      <c r="O2081" s="21"/>
      <c r="P2081" s="21"/>
    </row>
    <row r="2082" spans="3:16" ht="15" hidden="1" customHeight="1">
      <c r="C2082" s="99"/>
      <c r="D2082" s="102"/>
      <c r="E2082" s="105"/>
      <c r="F2082" s="108"/>
      <c r="G2082" s="108"/>
      <c r="H2082" s="85" t="s">
        <v>35</v>
      </c>
      <c r="I2082" s="46">
        <v>0</v>
      </c>
      <c r="J2082" s="47">
        <v>0</v>
      </c>
      <c r="K2082" s="47">
        <v>0</v>
      </c>
      <c r="L2082" s="28"/>
      <c r="M2082" s="28"/>
      <c r="N2082" s="21"/>
      <c r="O2082" s="21"/>
      <c r="P2082" s="21"/>
    </row>
    <row r="2083" spans="3:16" ht="15" hidden="1" customHeight="1">
      <c r="C2083" s="97" t="s">
        <v>948</v>
      </c>
      <c r="D2083" s="100" t="s">
        <v>949</v>
      </c>
      <c r="E2083" s="103" t="s">
        <v>950</v>
      </c>
      <c r="F2083" s="106"/>
      <c r="G2083" s="106"/>
      <c r="H2083" s="85" t="s">
        <v>19</v>
      </c>
      <c r="I2083" s="22">
        <f>I2084+I2085+I2086+I2087</f>
        <v>0</v>
      </c>
      <c r="J2083" s="4">
        <f t="shared" ref="J2083:M2083" si="826">J2084+J2085+J2086+J2087</f>
        <v>0</v>
      </c>
      <c r="K2083" s="4">
        <f t="shared" si="826"/>
        <v>0</v>
      </c>
      <c r="L2083" s="28">
        <f t="shared" si="826"/>
        <v>0</v>
      </c>
      <c r="M2083" s="28">
        <f t="shared" si="826"/>
        <v>0</v>
      </c>
      <c r="N2083" s="21"/>
      <c r="O2083" s="21"/>
      <c r="P2083" s="21"/>
    </row>
    <row r="2084" spans="3:16" ht="15" hidden="1" customHeight="1">
      <c r="C2084" s="98"/>
      <c r="D2084" s="101"/>
      <c r="E2084" s="104"/>
      <c r="F2084" s="107"/>
      <c r="G2084" s="107"/>
      <c r="H2084" s="85" t="s">
        <v>20</v>
      </c>
      <c r="I2084" s="46">
        <v>0</v>
      </c>
      <c r="J2084" s="47">
        <v>0</v>
      </c>
      <c r="K2084" s="47">
        <v>0</v>
      </c>
      <c r="L2084" s="28"/>
      <c r="M2084" s="28"/>
      <c r="N2084" s="21"/>
      <c r="O2084" s="21"/>
      <c r="P2084" s="21"/>
    </row>
    <row r="2085" spans="3:16" ht="15" hidden="1" customHeight="1">
      <c r="C2085" s="98"/>
      <c r="D2085" s="101"/>
      <c r="E2085" s="104"/>
      <c r="F2085" s="107"/>
      <c r="G2085" s="107"/>
      <c r="H2085" s="85" t="s">
        <v>21</v>
      </c>
      <c r="I2085" s="46">
        <v>0</v>
      </c>
      <c r="J2085" s="47">
        <v>0</v>
      </c>
      <c r="K2085" s="47">
        <v>0</v>
      </c>
      <c r="L2085" s="28"/>
      <c r="M2085" s="28"/>
      <c r="N2085" s="21"/>
      <c r="O2085" s="21"/>
      <c r="P2085" s="21"/>
    </row>
    <row r="2086" spans="3:16" ht="15" hidden="1" customHeight="1">
      <c r="C2086" s="98"/>
      <c r="D2086" s="101"/>
      <c r="E2086" s="104"/>
      <c r="F2086" s="107"/>
      <c r="G2086" s="107"/>
      <c r="H2086" s="85" t="s">
        <v>31</v>
      </c>
      <c r="I2086" s="46">
        <v>0</v>
      </c>
      <c r="J2086" s="47">
        <v>0</v>
      </c>
      <c r="K2086" s="47">
        <v>0</v>
      </c>
      <c r="L2086" s="28"/>
      <c r="M2086" s="28"/>
      <c r="N2086" s="21"/>
      <c r="O2086" s="21"/>
      <c r="P2086" s="21"/>
    </row>
    <row r="2087" spans="3:16" ht="15" hidden="1" customHeight="1">
      <c r="C2087" s="99"/>
      <c r="D2087" s="102"/>
      <c r="E2087" s="105"/>
      <c r="F2087" s="108"/>
      <c r="G2087" s="108"/>
      <c r="H2087" s="85" t="s">
        <v>35</v>
      </c>
      <c r="I2087" s="46">
        <v>0</v>
      </c>
      <c r="J2087" s="47">
        <v>0</v>
      </c>
      <c r="K2087" s="47">
        <v>0</v>
      </c>
      <c r="L2087" s="28"/>
      <c r="M2087" s="28"/>
      <c r="N2087" s="21"/>
      <c r="O2087" s="21"/>
      <c r="P2087" s="21"/>
    </row>
    <row r="2088" spans="3:16" ht="15" hidden="1" customHeight="1">
      <c r="C2088" s="97" t="s">
        <v>951</v>
      </c>
      <c r="D2088" s="100" t="s">
        <v>952</v>
      </c>
      <c r="E2088" s="103" t="s">
        <v>953</v>
      </c>
      <c r="F2088" s="116"/>
      <c r="G2088" s="116"/>
      <c r="H2088" s="85" t="s">
        <v>19</v>
      </c>
      <c r="I2088" s="22">
        <f>I2089+I2090+I2091+I2092</f>
        <v>0</v>
      </c>
      <c r="J2088" s="4">
        <f t="shared" ref="J2088:M2088" si="827">J2089+J2090+J2091+J2092</f>
        <v>0</v>
      </c>
      <c r="K2088" s="4">
        <f t="shared" si="827"/>
        <v>0</v>
      </c>
      <c r="L2088" s="28">
        <f t="shared" si="827"/>
        <v>0</v>
      </c>
      <c r="M2088" s="28">
        <f t="shared" si="827"/>
        <v>0</v>
      </c>
      <c r="N2088" s="21"/>
      <c r="O2088" s="21"/>
      <c r="P2088" s="21"/>
    </row>
    <row r="2089" spans="3:16" ht="15" hidden="1" customHeight="1">
      <c r="C2089" s="98"/>
      <c r="D2089" s="101"/>
      <c r="E2089" s="104"/>
      <c r="F2089" s="117"/>
      <c r="G2089" s="117"/>
      <c r="H2089" s="85" t="s">
        <v>20</v>
      </c>
      <c r="I2089" s="31">
        <v>0</v>
      </c>
      <c r="J2089" s="32">
        <v>0</v>
      </c>
      <c r="K2089" s="32">
        <v>0</v>
      </c>
      <c r="L2089" s="28"/>
      <c r="M2089" s="28"/>
      <c r="N2089" s="21"/>
      <c r="O2089" s="21"/>
      <c r="P2089" s="21"/>
    </row>
    <row r="2090" spans="3:16" ht="15" hidden="1" customHeight="1">
      <c r="C2090" s="98"/>
      <c r="D2090" s="101"/>
      <c r="E2090" s="104"/>
      <c r="F2090" s="117"/>
      <c r="G2090" s="117"/>
      <c r="H2090" s="85" t="s">
        <v>21</v>
      </c>
      <c r="I2090" s="31">
        <v>0</v>
      </c>
      <c r="J2090" s="32">
        <v>0</v>
      </c>
      <c r="K2090" s="32">
        <v>0</v>
      </c>
      <c r="L2090" s="28"/>
      <c r="M2090" s="28"/>
      <c r="N2090" s="21"/>
      <c r="O2090" s="21"/>
      <c r="P2090" s="21"/>
    </row>
    <row r="2091" spans="3:16" ht="15" hidden="1" customHeight="1">
      <c r="C2091" s="98"/>
      <c r="D2091" s="101"/>
      <c r="E2091" s="104"/>
      <c r="F2091" s="117"/>
      <c r="G2091" s="117"/>
      <c r="H2091" s="85" t="s">
        <v>31</v>
      </c>
      <c r="I2091" s="31">
        <v>0</v>
      </c>
      <c r="J2091" s="32">
        <v>0</v>
      </c>
      <c r="K2091" s="32">
        <v>0</v>
      </c>
      <c r="L2091" s="28"/>
      <c r="M2091" s="28"/>
      <c r="N2091" s="21"/>
      <c r="O2091" s="21"/>
      <c r="P2091" s="21"/>
    </row>
    <row r="2092" spans="3:16" ht="15" hidden="1" customHeight="1">
      <c r="C2092" s="99"/>
      <c r="D2092" s="102"/>
      <c r="E2092" s="105"/>
      <c r="F2092" s="118"/>
      <c r="G2092" s="118"/>
      <c r="H2092" s="85" t="s">
        <v>35</v>
      </c>
      <c r="I2092" s="31">
        <v>0</v>
      </c>
      <c r="J2092" s="32">
        <v>0</v>
      </c>
      <c r="K2092" s="32">
        <v>0</v>
      </c>
      <c r="L2092" s="28"/>
      <c r="M2092" s="28"/>
      <c r="N2092" s="21"/>
      <c r="O2092" s="21"/>
      <c r="P2092" s="21"/>
    </row>
    <row r="2093" spans="3:16" ht="15" hidden="1" customHeight="1">
      <c r="C2093" s="97" t="s">
        <v>954</v>
      </c>
      <c r="D2093" s="100" t="s">
        <v>955</v>
      </c>
      <c r="E2093" s="103" t="s">
        <v>950</v>
      </c>
      <c r="F2093" s="106"/>
      <c r="G2093" s="106"/>
      <c r="H2093" s="85" t="s">
        <v>19</v>
      </c>
      <c r="I2093" s="22">
        <f>I2094+I2095+I2096+I2097</f>
        <v>0</v>
      </c>
      <c r="J2093" s="4">
        <f t="shared" ref="J2093:M2093" si="828">J2094+J2095+J2096+J2097</f>
        <v>0</v>
      </c>
      <c r="K2093" s="4">
        <f t="shared" si="828"/>
        <v>0</v>
      </c>
      <c r="L2093" s="28">
        <f t="shared" si="828"/>
        <v>0</v>
      </c>
      <c r="M2093" s="28">
        <f t="shared" si="828"/>
        <v>0</v>
      </c>
      <c r="N2093" s="21"/>
      <c r="O2093" s="21"/>
      <c r="P2093" s="21"/>
    </row>
    <row r="2094" spans="3:16" ht="15" hidden="1" customHeight="1">
      <c r="C2094" s="98"/>
      <c r="D2094" s="101"/>
      <c r="E2094" s="104"/>
      <c r="F2094" s="107"/>
      <c r="G2094" s="107"/>
      <c r="H2094" s="85" t="s">
        <v>20</v>
      </c>
      <c r="I2094" s="46">
        <v>0</v>
      </c>
      <c r="J2094" s="47">
        <v>0</v>
      </c>
      <c r="K2094" s="47">
        <v>0</v>
      </c>
      <c r="L2094" s="28"/>
      <c r="M2094" s="28"/>
      <c r="N2094" s="21"/>
      <c r="O2094" s="21"/>
      <c r="P2094" s="21"/>
    </row>
    <row r="2095" spans="3:16" ht="15" hidden="1" customHeight="1">
      <c r="C2095" s="98"/>
      <c r="D2095" s="101"/>
      <c r="E2095" s="104"/>
      <c r="F2095" s="107"/>
      <c r="G2095" s="107"/>
      <c r="H2095" s="85" t="s">
        <v>21</v>
      </c>
      <c r="I2095" s="46">
        <v>0</v>
      </c>
      <c r="J2095" s="47">
        <v>0</v>
      </c>
      <c r="K2095" s="47">
        <v>0</v>
      </c>
      <c r="L2095" s="28"/>
      <c r="M2095" s="28"/>
      <c r="N2095" s="21"/>
      <c r="O2095" s="21"/>
      <c r="P2095" s="21"/>
    </row>
    <row r="2096" spans="3:16" ht="15" hidden="1" customHeight="1">
      <c r="C2096" s="98"/>
      <c r="D2096" s="101"/>
      <c r="E2096" s="104"/>
      <c r="F2096" s="107"/>
      <c r="G2096" s="107"/>
      <c r="H2096" s="85" t="s">
        <v>31</v>
      </c>
      <c r="I2096" s="46">
        <v>0</v>
      </c>
      <c r="J2096" s="47">
        <v>0</v>
      </c>
      <c r="K2096" s="47">
        <v>0</v>
      </c>
      <c r="L2096" s="28"/>
      <c r="M2096" s="28"/>
      <c r="N2096" s="21"/>
      <c r="O2096" s="21"/>
      <c r="P2096" s="21"/>
    </row>
    <row r="2097" spans="3:16" ht="15" hidden="1" customHeight="1">
      <c r="C2097" s="99"/>
      <c r="D2097" s="102"/>
      <c r="E2097" s="105"/>
      <c r="F2097" s="108"/>
      <c r="G2097" s="108"/>
      <c r="H2097" s="85" t="s">
        <v>35</v>
      </c>
      <c r="I2097" s="46">
        <v>0</v>
      </c>
      <c r="J2097" s="47">
        <v>0</v>
      </c>
      <c r="K2097" s="47">
        <v>0</v>
      </c>
      <c r="L2097" s="28"/>
      <c r="M2097" s="28"/>
      <c r="N2097" s="21"/>
      <c r="O2097" s="21"/>
      <c r="P2097" s="21"/>
    </row>
    <row r="2098" spans="3:16" ht="15" customHeight="1">
      <c r="C2098" s="97" t="s">
        <v>940</v>
      </c>
      <c r="D2098" s="100" t="s">
        <v>956</v>
      </c>
      <c r="E2098" s="103" t="s">
        <v>950</v>
      </c>
      <c r="F2098" s="106">
        <v>2021</v>
      </c>
      <c r="G2098" s="106">
        <v>2021</v>
      </c>
      <c r="H2098" s="85" t="s">
        <v>19</v>
      </c>
      <c r="I2098" s="22">
        <f>I2099+I2100+I2101+I2102</f>
        <v>1200</v>
      </c>
      <c r="J2098" s="4">
        <f t="shared" ref="J2098:M2098" si="829">J2099+J2100+J2101+J2102</f>
        <v>1200</v>
      </c>
      <c r="K2098" s="4">
        <f t="shared" si="829"/>
        <v>1200</v>
      </c>
      <c r="L2098" s="28">
        <f t="shared" si="829"/>
        <v>400</v>
      </c>
      <c r="M2098" s="28">
        <f t="shared" si="829"/>
        <v>500</v>
      </c>
      <c r="N2098" s="21">
        <f t="shared" ref="N2098:N2150" si="830">M2098/I2098*100</f>
        <v>41.666666666666671</v>
      </c>
      <c r="O2098" s="21">
        <f t="shared" ref="O2098:O2150" si="831">M2098/J2098*100</f>
        <v>41.666666666666671</v>
      </c>
      <c r="P2098" s="21">
        <f t="shared" ref="P2098:P2150" si="832">L2098/K2098*100</f>
        <v>33.333333333333329</v>
      </c>
    </row>
    <row r="2099" spans="3:16">
      <c r="C2099" s="98"/>
      <c r="D2099" s="101"/>
      <c r="E2099" s="104"/>
      <c r="F2099" s="107"/>
      <c r="G2099" s="107"/>
      <c r="H2099" s="85" t="s">
        <v>20</v>
      </c>
      <c r="I2099" s="46">
        <f>I2104+I2109+I2114+I2119+I2124+I2129+I2134</f>
        <v>132</v>
      </c>
      <c r="J2099" s="47">
        <f t="shared" ref="J2099:K2100" si="833">J2104+J2109+J2114+J2119+J2124+J2129+J2134</f>
        <v>132</v>
      </c>
      <c r="K2099" s="47">
        <f t="shared" si="833"/>
        <v>132</v>
      </c>
      <c r="L2099" s="47">
        <f t="shared" ref="L2099:M2099" si="834">L2104+L2109+L2114+L2119+L2124+L2129+L2134</f>
        <v>44</v>
      </c>
      <c r="M2099" s="47">
        <f t="shared" si="834"/>
        <v>55</v>
      </c>
      <c r="N2099" s="21">
        <f t="shared" si="830"/>
        <v>41.666666666666671</v>
      </c>
      <c r="O2099" s="21">
        <f t="shared" si="831"/>
        <v>41.666666666666671</v>
      </c>
      <c r="P2099" s="21">
        <f t="shared" si="832"/>
        <v>33.333333333333329</v>
      </c>
    </row>
    <row r="2100" spans="3:16">
      <c r="C2100" s="98"/>
      <c r="D2100" s="101"/>
      <c r="E2100" s="104"/>
      <c r="F2100" s="107"/>
      <c r="G2100" s="107"/>
      <c r="H2100" s="85" t="s">
        <v>21</v>
      </c>
      <c r="I2100" s="46">
        <f>I2105+I2110+I2115+I2120+I2125+I2130+I2135</f>
        <v>1068</v>
      </c>
      <c r="J2100" s="47">
        <f t="shared" si="833"/>
        <v>1068</v>
      </c>
      <c r="K2100" s="47">
        <f t="shared" si="833"/>
        <v>1068</v>
      </c>
      <c r="L2100" s="47">
        <f t="shared" ref="L2100:M2100" si="835">L2105+L2110+L2115+L2120+L2125+L2130+L2135</f>
        <v>356</v>
      </c>
      <c r="M2100" s="47">
        <f t="shared" si="835"/>
        <v>445</v>
      </c>
      <c r="N2100" s="21">
        <f t="shared" si="830"/>
        <v>41.666666666666671</v>
      </c>
      <c r="O2100" s="21">
        <f t="shared" si="831"/>
        <v>41.666666666666671</v>
      </c>
      <c r="P2100" s="21">
        <f t="shared" si="832"/>
        <v>33.333333333333329</v>
      </c>
    </row>
    <row r="2101" spans="3:16">
      <c r="C2101" s="98"/>
      <c r="D2101" s="101"/>
      <c r="E2101" s="104"/>
      <c r="F2101" s="107"/>
      <c r="G2101" s="107"/>
      <c r="H2101" s="85" t="s">
        <v>31</v>
      </c>
      <c r="I2101" s="46">
        <f t="shared" ref="I2101:K2102" si="836">I2106+I2111+I2116+I2121+I2126+I2131</f>
        <v>0</v>
      </c>
      <c r="J2101" s="47">
        <f t="shared" si="836"/>
        <v>0</v>
      </c>
      <c r="K2101" s="47">
        <f t="shared" si="836"/>
        <v>0</v>
      </c>
      <c r="L2101" s="28"/>
      <c r="M2101" s="28"/>
      <c r="N2101" s="21"/>
      <c r="O2101" s="21"/>
      <c r="P2101" s="21"/>
    </row>
    <row r="2102" spans="3:16">
      <c r="C2102" s="99"/>
      <c r="D2102" s="102"/>
      <c r="E2102" s="105"/>
      <c r="F2102" s="108"/>
      <c r="G2102" s="108"/>
      <c r="H2102" s="85" t="s">
        <v>35</v>
      </c>
      <c r="I2102" s="46">
        <f t="shared" si="836"/>
        <v>0</v>
      </c>
      <c r="J2102" s="47">
        <f t="shared" si="836"/>
        <v>0</v>
      </c>
      <c r="K2102" s="47">
        <f t="shared" si="836"/>
        <v>0</v>
      </c>
      <c r="L2102" s="28"/>
      <c r="M2102" s="28"/>
      <c r="N2102" s="21"/>
      <c r="O2102" s="21"/>
      <c r="P2102" s="21"/>
    </row>
    <row r="2103" spans="3:16" ht="15" customHeight="1">
      <c r="C2103" s="97" t="s">
        <v>957</v>
      </c>
      <c r="D2103" s="100" t="s">
        <v>958</v>
      </c>
      <c r="E2103" s="103" t="s">
        <v>950</v>
      </c>
      <c r="F2103" s="106">
        <v>2021</v>
      </c>
      <c r="G2103" s="106">
        <v>2021</v>
      </c>
      <c r="H2103" s="85" t="s">
        <v>19</v>
      </c>
      <c r="I2103" s="22">
        <f>I2104+I2105+I2106+I2107</f>
        <v>100</v>
      </c>
      <c r="J2103" s="4">
        <f t="shared" ref="J2103:M2103" si="837">J2104+J2105+J2106+J2107</f>
        <v>100</v>
      </c>
      <c r="K2103" s="4">
        <f t="shared" si="837"/>
        <v>100</v>
      </c>
      <c r="L2103" s="28">
        <f t="shared" si="837"/>
        <v>100</v>
      </c>
      <c r="M2103" s="28">
        <f t="shared" si="837"/>
        <v>100</v>
      </c>
      <c r="N2103" s="21">
        <f t="shared" si="830"/>
        <v>100</v>
      </c>
      <c r="O2103" s="21">
        <f t="shared" si="831"/>
        <v>100</v>
      </c>
      <c r="P2103" s="21">
        <f t="shared" si="832"/>
        <v>100</v>
      </c>
    </row>
    <row r="2104" spans="3:16">
      <c r="C2104" s="98"/>
      <c r="D2104" s="101"/>
      <c r="E2104" s="104"/>
      <c r="F2104" s="107"/>
      <c r="G2104" s="107"/>
      <c r="H2104" s="85" t="s">
        <v>20</v>
      </c>
      <c r="I2104" s="46">
        <v>11</v>
      </c>
      <c r="J2104" s="47">
        <v>11</v>
      </c>
      <c r="K2104" s="47">
        <v>11</v>
      </c>
      <c r="L2104" s="28">
        <v>11</v>
      </c>
      <c r="M2104" s="28">
        <v>11</v>
      </c>
      <c r="N2104" s="21">
        <f t="shared" si="830"/>
        <v>100</v>
      </c>
      <c r="O2104" s="21">
        <f t="shared" si="831"/>
        <v>100</v>
      </c>
      <c r="P2104" s="21">
        <f t="shared" si="832"/>
        <v>100</v>
      </c>
    </row>
    <row r="2105" spans="3:16">
      <c r="C2105" s="98"/>
      <c r="D2105" s="101"/>
      <c r="E2105" s="104"/>
      <c r="F2105" s="107"/>
      <c r="G2105" s="107"/>
      <c r="H2105" s="85" t="s">
        <v>21</v>
      </c>
      <c r="I2105" s="46">
        <v>89</v>
      </c>
      <c r="J2105" s="47">
        <v>89</v>
      </c>
      <c r="K2105" s="47">
        <v>89</v>
      </c>
      <c r="L2105" s="28">
        <v>89</v>
      </c>
      <c r="M2105" s="28">
        <v>89</v>
      </c>
      <c r="N2105" s="21">
        <f t="shared" si="830"/>
        <v>100</v>
      </c>
      <c r="O2105" s="21">
        <f t="shared" si="831"/>
        <v>100</v>
      </c>
      <c r="P2105" s="21">
        <f t="shared" si="832"/>
        <v>100</v>
      </c>
    </row>
    <row r="2106" spans="3:16">
      <c r="C2106" s="98"/>
      <c r="D2106" s="101"/>
      <c r="E2106" s="104"/>
      <c r="F2106" s="107"/>
      <c r="G2106" s="107"/>
      <c r="H2106" s="85" t="s">
        <v>31</v>
      </c>
      <c r="I2106" s="46">
        <v>0</v>
      </c>
      <c r="J2106" s="47">
        <v>0</v>
      </c>
      <c r="K2106" s="47">
        <v>0</v>
      </c>
      <c r="L2106" s="28"/>
      <c r="M2106" s="28"/>
      <c r="N2106" s="21"/>
      <c r="O2106" s="21"/>
      <c r="P2106" s="21"/>
    </row>
    <row r="2107" spans="3:16">
      <c r="C2107" s="99"/>
      <c r="D2107" s="102"/>
      <c r="E2107" s="105"/>
      <c r="F2107" s="108"/>
      <c r="G2107" s="108"/>
      <c r="H2107" s="85" t="s">
        <v>35</v>
      </c>
      <c r="I2107" s="46">
        <v>0</v>
      </c>
      <c r="J2107" s="47">
        <v>0</v>
      </c>
      <c r="K2107" s="47">
        <v>0</v>
      </c>
      <c r="L2107" s="28"/>
      <c r="M2107" s="28"/>
      <c r="N2107" s="21"/>
      <c r="O2107" s="21"/>
      <c r="P2107" s="21"/>
    </row>
    <row r="2108" spans="3:16" ht="15" customHeight="1">
      <c r="C2108" s="97" t="s">
        <v>959</v>
      </c>
      <c r="D2108" s="100" t="s">
        <v>960</v>
      </c>
      <c r="E2108" s="103" t="s">
        <v>950</v>
      </c>
      <c r="F2108" s="106">
        <v>2021</v>
      </c>
      <c r="G2108" s="106">
        <v>2021</v>
      </c>
      <c r="H2108" s="85" t="s">
        <v>19</v>
      </c>
      <c r="I2108" s="22">
        <f>I2109+I2110+I2111+I2112</f>
        <v>200</v>
      </c>
      <c r="J2108" s="4">
        <f t="shared" ref="J2108:M2108" si="838">J2109+J2110+J2111+J2112</f>
        <v>200</v>
      </c>
      <c r="K2108" s="4">
        <f t="shared" si="838"/>
        <v>200</v>
      </c>
      <c r="L2108" s="28">
        <f t="shared" si="838"/>
        <v>200</v>
      </c>
      <c r="M2108" s="28">
        <f t="shared" si="838"/>
        <v>200</v>
      </c>
      <c r="N2108" s="21">
        <f t="shared" si="830"/>
        <v>100</v>
      </c>
      <c r="O2108" s="21">
        <f t="shared" si="831"/>
        <v>100</v>
      </c>
      <c r="P2108" s="21">
        <f t="shared" si="832"/>
        <v>100</v>
      </c>
    </row>
    <row r="2109" spans="3:16">
      <c r="C2109" s="98"/>
      <c r="D2109" s="101"/>
      <c r="E2109" s="104"/>
      <c r="F2109" s="107"/>
      <c r="G2109" s="107"/>
      <c r="H2109" s="85" t="s">
        <v>20</v>
      </c>
      <c r="I2109" s="46">
        <v>22</v>
      </c>
      <c r="J2109" s="47">
        <v>22</v>
      </c>
      <c r="K2109" s="47">
        <v>22</v>
      </c>
      <c r="L2109" s="28">
        <v>22</v>
      </c>
      <c r="M2109" s="28">
        <v>22</v>
      </c>
      <c r="N2109" s="21">
        <f t="shared" si="830"/>
        <v>100</v>
      </c>
      <c r="O2109" s="21">
        <f t="shared" si="831"/>
        <v>100</v>
      </c>
      <c r="P2109" s="21">
        <f t="shared" si="832"/>
        <v>100</v>
      </c>
    </row>
    <row r="2110" spans="3:16">
      <c r="C2110" s="98"/>
      <c r="D2110" s="101"/>
      <c r="E2110" s="104"/>
      <c r="F2110" s="107"/>
      <c r="G2110" s="107"/>
      <c r="H2110" s="85" t="s">
        <v>21</v>
      </c>
      <c r="I2110" s="46">
        <v>178</v>
      </c>
      <c r="J2110" s="47">
        <v>178</v>
      </c>
      <c r="K2110" s="47">
        <v>178</v>
      </c>
      <c r="L2110" s="28">
        <v>178</v>
      </c>
      <c r="M2110" s="28">
        <v>178</v>
      </c>
      <c r="N2110" s="21">
        <f t="shared" si="830"/>
        <v>100</v>
      </c>
      <c r="O2110" s="21">
        <f t="shared" si="831"/>
        <v>100</v>
      </c>
      <c r="P2110" s="21">
        <f t="shared" si="832"/>
        <v>100</v>
      </c>
    </row>
    <row r="2111" spans="3:16">
      <c r="C2111" s="98"/>
      <c r="D2111" s="101"/>
      <c r="E2111" s="104"/>
      <c r="F2111" s="107"/>
      <c r="G2111" s="107"/>
      <c r="H2111" s="85" t="s">
        <v>31</v>
      </c>
      <c r="I2111" s="46">
        <v>0</v>
      </c>
      <c r="J2111" s="47">
        <v>0</v>
      </c>
      <c r="K2111" s="47">
        <v>0</v>
      </c>
      <c r="L2111" s="28"/>
      <c r="M2111" s="28"/>
      <c r="N2111" s="21"/>
      <c r="O2111" s="21"/>
      <c r="P2111" s="21"/>
    </row>
    <row r="2112" spans="3:16">
      <c r="C2112" s="99"/>
      <c r="D2112" s="102"/>
      <c r="E2112" s="105"/>
      <c r="F2112" s="108"/>
      <c r="G2112" s="108"/>
      <c r="H2112" s="85" t="s">
        <v>35</v>
      </c>
      <c r="I2112" s="46">
        <v>0</v>
      </c>
      <c r="J2112" s="47">
        <v>0</v>
      </c>
      <c r="K2112" s="47">
        <v>0</v>
      </c>
      <c r="L2112" s="28"/>
      <c r="M2112" s="28"/>
      <c r="N2112" s="21"/>
      <c r="O2112" s="21"/>
      <c r="P2112" s="21"/>
    </row>
    <row r="2113" spans="3:16" ht="15" customHeight="1">
      <c r="C2113" s="97" t="s">
        <v>961</v>
      </c>
      <c r="D2113" s="100" t="s">
        <v>962</v>
      </c>
      <c r="E2113" s="103" t="s">
        <v>950</v>
      </c>
      <c r="F2113" s="106">
        <v>2021</v>
      </c>
      <c r="G2113" s="106">
        <v>2021</v>
      </c>
      <c r="H2113" s="85" t="s">
        <v>19</v>
      </c>
      <c r="I2113" s="22">
        <f>I2114+I2115+I2116+I2117</f>
        <v>100</v>
      </c>
      <c r="J2113" s="4">
        <f t="shared" ref="J2113:M2113" si="839">J2114+J2115+J2116+J2117</f>
        <v>100</v>
      </c>
      <c r="K2113" s="4">
        <f t="shared" si="839"/>
        <v>100</v>
      </c>
      <c r="L2113" s="28">
        <f t="shared" si="839"/>
        <v>0</v>
      </c>
      <c r="M2113" s="28">
        <f t="shared" si="839"/>
        <v>100</v>
      </c>
      <c r="N2113" s="21">
        <f t="shared" si="830"/>
        <v>100</v>
      </c>
      <c r="O2113" s="21">
        <f t="shared" si="831"/>
        <v>100</v>
      </c>
      <c r="P2113" s="21">
        <f t="shared" si="832"/>
        <v>0</v>
      </c>
    </row>
    <row r="2114" spans="3:16">
      <c r="C2114" s="98"/>
      <c r="D2114" s="101"/>
      <c r="E2114" s="104"/>
      <c r="F2114" s="107"/>
      <c r="G2114" s="107"/>
      <c r="H2114" s="85" t="s">
        <v>20</v>
      </c>
      <c r="I2114" s="46">
        <v>11</v>
      </c>
      <c r="J2114" s="47">
        <v>11</v>
      </c>
      <c r="K2114" s="47">
        <v>11</v>
      </c>
      <c r="L2114" s="28"/>
      <c r="M2114" s="28">
        <v>11</v>
      </c>
      <c r="N2114" s="21">
        <f t="shared" si="830"/>
        <v>100</v>
      </c>
      <c r="O2114" s="21">
        <f t="shared" si="831"/>
        <v>100</v>
      </c>
      <c r="P2114" s="21">
        <f t="shared" si="832"/>
        <v>0</v>
      </c>
    </row>
    <row r="2115" spans="3:16">
      <c r="C2115" s="98"/>
      <c r="D2115" s="101"/>
      <c r="E2115" s="104"/>
      <c r="F2115" s="107"/>
      <c r="G2115" s="107"/>
      <c r="H2115" s="85" t="s">
        <v>21</v>
      </c>
      <c r="I2115" s="46">
        <v>89</v>
      </c>
      <c r="J2115" s="47">
        <v>89</v>
      </c>
      <c r="K2115" s="47">
        <v>89</v>
      </c>
      <c r="L2115" s="28"/>
      <c r="M2115" s="28">
        <v>89</v>
      </c>
      <c r="N2115" s="21">
        <f t="shared" si="830"/>
        <v>100</v>
      </c>
      <c r="O2115" s="21">
        <f t="shared" si="831"/>
        <v>100</v>
      </c>
      <c r="P2115" s="21">
        <f t="shared" si="832"/>
        <v>0</v>
      </c>
    </row>
    <row r="2116" spans="3:16">
      <c r="C2116" s="98"/>
      <c r="D2116" s="101"/>
      <c r="E2116" s="104"/>
      <c r="F2116" s="107"/>
      <c r="G2116" s="107"/>
      <c r="H2116" s="85" t="s">
        <v>31</v>
      </c>
      <c r="I2116" s="46">
        <v>0</v>
      </c>
      <c r="J2116" s="47">
        <v>0</v>
      </c>
      <c r="K2116" s="47">
        <v>0</v>
      </c>
      <c r="L2116" s="28"/>
      <c r="M2116" s="28"/>
      <c r="N2116" s="21"/>
      <c r="O2116" s="21"/>
      <c r="P2116" s="21"/>
    </row>
    <row r="2117" spans="3:16">
      <c r="C2117" s="99"/>
      <c r="D2117" s="102"/>
      <c r="E2117" s="105"/>
      <c r="F2117" s="108"/>
      <c r="G2117" s="108"/>
      <c r="H2117" s="85" t="s">
        <v>35</v>
      </c>
      <c r="I2117" s="46">
        <v>0</v>
      </c>
      <c r="J2117" s="47">
        <v>0</v>
      </c>
      <c r="K2117" s="47">
        <v>0</v>
      </c>
      <c r="L2117" s="28"/>
      <c r="M2117" s="28"/>
      <c r="N2117" s="21"/>
      <c r="O2117" s="21"/>
      <c r="P2117" s="21"/>
    </row>
    <row r="2118" spans="3:16" ht="15" customHeight="1">
      <c r="C2118" s="97" t="s">
        <v>963</v>
      </c>
      <c r="D2118" s="100" t="s">
        <v>964</v>
      </c>
      <c r="E2118" s="103" t="s">
        <v>950</v>
      </c>
      <c r="F2118" s="106">
        <v>2021</v>
      </c>
      <c r="G2118" s="106">
        <v>2021</v>
      </c>
      <c r="H2118" s="85" t="s">
        <v>19</v>
      </c>
      <c r="I2118" s="22">
        <f>I2119+I2120+I2121+I2122</f>
        <v>100</v>
      </c>
      <c r="J2118" s="4">
        <f t="shared" ref="J2118:M2118" si="840">J2119+J2120+J2121+J2122</f>
        <v>100</v>
      </c>
      <c r="K2118" s="4">
        <f t="shared" si="840"/>
        <v>100</v>
      </c>
      <c r="L2118" s="28">
        <f t="shared" si="840"/>
        <v>100</v>
      </c>
      <c r="M2118" s="28">
        <f t="shared" si="840"/>
        <v>100</v>
      </c>
      <c r="N2118" s="21">
        <f t="shared" si="830"/>
        <v>100</v>
      </c>
      <c r="O2118" s="21">
        <f t="shared" si="831"/>
        <v>100</v>
      </c>
      <c r="P2118" s="21">
        <f t="shared" si="832"/>
        <v>100</v>
      </c>
    </row>
    <row r="2119" spans="3:16">
      <c r="C2119" s="98"/>
      <c r="D2119" s="101"/>
      <c r="E2119" s="104"/>
      <c r="F2119" s="107"/>
      <c r="G2119" s="107"/>
      <c r="H2119" s="85" t="s">
        <v>20</v>
      </c>
      <c r="I2119" s="46">
        <v>11</v>
      </c>
      <c r="J2119" s="47">
        <v>11</v>
      </c>
      <c r="K2119" s="47">
        <v>11</v>
      </c>
      <c r="L2119" s="28">
        <v>11</v>
      </c>
      <c r="M2119" s="28">
        <v>11</v>
      </c>
      <c r="N2119" s="21">
        <f t="shared" si="830"/>
        <v>100</v>
      </c>
      <c r="O2119" s="21">
        <f t="shared" si="831"/>
        <v>100</v>
      </c>
      <c r="P2119" s="21">
        <f t="shared" si="832"/>
        <v>100</v>
      </c>
    </row>
    <row r="2120" spans="3:16">
      <c r="C2120" s="98"/>
      <c r="D2120" s="101"/>
      <c r="E2120" s="104"/>
      <c r="F2120" s="107"/>
      <c r="G2120" s="107"/>
      <c r="H2120" s="85" t="s">
        <v>21</v>
      </c>
      <c r="I2120" s="46">
        <v>89</v>
      </c>
      <c r="J2120" s="47">
        <v>89</v>
      </c>
      <c r="K2120" s="47">
        <v>89</v>
      </c>
      <c r="L2120" s="28">
        <v>89</v>
      </c>
      <c r="M2120" s="28">
        <v>89</v>
      </c>
      <c r="N2120" s="21">
        <f t="shared" si="830"/>
        <v>100</v>
      </c>
      <c r="O2120" s="21">
        <f t="shared" si="831"/>
        <v>100</v>
      </c>
      <c r="P2120" s="21">
        <f t="shared" si="832"/>
        <v>100</v>
      </c>
    </row>
    <row r="2121" spans="3:16">
      <c r="C2121" s="98"/>
      <c r="D2121" s="101"/>
      <c r="E2121" s="104"/>
      <c r="F2121" s="107"/>
      <c r="G2121" s="107"/>
      <c r="H2121" s="85" t="s">
        <v>31</v>
      </c>
      <c r="I2121" s="46">
        <v>0</v>
      </c>
      <c r="J2121" s="47">
        <v>0</v>
      </c>
      <c r="K2121" s="47">
        <v>0</v>
      </c>
      <c r="L2121" s="28"/>
      <c r="M2121" s="28"/>
      <c r="N2121" s="21"/>
      <c r="O2121" s="21"/>
      <c r="P2121" s="21"/>
    </row>
    <row r="2122" spans="3:16">
      <c r="C2122" s="99"/>
      <c r="D2122" s="102"/>
      <c r="E2122" s="105"/>
      <c r="F2122" s="108"/>
      <c r="G2122" s="108"/>
      <c r="H2122" s="85" t="s">
        <v>35</v>
      </c>
      <c r="I2122" s="46">
        <v>0</v>
      </c>
      <c r="J2122" s="47">
        <v>0</v>
      </c>
      <c r="K2122" s="47">
        <v>0</v>
      </c>
      <c r="L2122" s="28"/>
      <c r="M2122" s="28"/>
      <c r="N2122" s="21"/>
      <c r="O2122" s="21"/>
      <c r="P2122" s="21"/>
    </row>
    <row r="2123" spans="3:16" ht="15" customHeight="1">
      <c r="C2123" s="97" t="s">
        <v>965</v>
      </c>
      <c r="D2123" s="113" t="s">
        <v>966</v>
      </c>
      <c r="E2123" s="103" t="s">
        <v>950</v>
      </c>
      <c r="F2123" s="106">
        <v>2021</v>
      </c>
      <c r="G2123" s="106">
        <v>2021</v>
      </c>
      <c r="H2123" s="85" t="s">
        <v>19</v>
      </c>
      <c r="I2123" s="22">
        <f>I2124+I2125+I2126+I2127</f>
        <v>100</v>
      </c>
      <c r="J2123" s="4">
        <f t="shared" ref="J2123:M2123" si="841">J2124+J2125+J2126+J2127</f>
        <v>100</v>
      </c>
      <c r="K2123" s="4">
        <f t="shared" si="841"/>
        <v>100</v>
      </c>
      <c r="L2123" s="28">
        <f t="shared" si="841"/>
        <v>0</v>
      </c>
      <c r="M2123" s="28">
        <f t="shared" si="841"/>
        <v>0</v>
      </c>
      <c r="N2123" s="21">
        <f t="shared" si="830"/>
        <v>0</v>
      </c>
      <c r="O2123" s="21">
        <f t="shared" si="831"/>
        <v>0</v>
      </c>
      <c r="P2123" s="21">
        <f t="shared" si="832"/>
        <v>0</v>
      </c>
    </row>
    <row r="2124" spans="3:16">
      <c r="C2124" s="98"/>
      <c r="D2124" s="114"/>
      <c r="E2124" s="104"/>
      <c r="F2124" s="107"/>
      <c r="G2124" s="107"/>
      <c r="H2124" s="85" t="s">
        <v>20</v>
      </c>
      <c r="I2124" s="46">
        <v>11</v>
      </c>
      <c r="J2124" s="47">
        <v>11</v>
      </c>
      <c r="K2124" s="47">
        <v>11</v>
      </c>
      <c r="L2124" s="28"/>
      <c r="M2124" s="28"/>
      <c r="N2124" s="21">
        <f t="shared" si="830"/>
        <v>0</v>
      </c>
      <c r="O2124" s="21">
        <f t="shared" si="831"/>
        <v>0</v>
      </c>
      <c r="P2124" s="21">
        <f t="shared" si="832"/>
        <v>0</v>
      </c>
    </row>
    <row r="2125" spans="3:16">
      <c r="C2125" s="98"/>
      <c r="D2125" s="114"/>
      <c r="E2125" s="104"/>
      <c r="F2125" s="107"/>
      <c r="G2125" s="107"/>
      <c r="H2125" s="85" t="s">
        <v>21</v>
      </c>
      <c r="I2125" s="46">
        <v>89</v>
      </c>
      <c r="J2125" s="47">
        <v>89</v>
      </c>
      <c r="K2125" s="47">
        <v>89</v>
      </c>
      <c r="L2125" s="28"/>
      <c r="M2125" s="28"/>
      <c r="N2125" s="21">
        <f t="shared" si="830"/>
        <v>0</v>
      </c>
      <c r="O2125" s="21">
        <f t="shared" si="831"/>
        <v>0</v>
      </c>
      <c r="P2125" s="21">
        <f t="shared" si="832"/>
        <v>0</v>
      </c>
    </row>
    <row r="2126" spans="3:16">
      <c r="C2126" s="98"/>
      <c r="D2126" s="114"/>
      <c r="E2126" s="104"/>
      <c r="F2126" s="107"/>
      <c r="G2126" s="107"/>
      <c r="H2126" s="85" t="s">
        <v>31</v>
      </c>
      <c r="I2126" s="46">
        <v>0</v>
      </c>
      <c r="J2126" s="47">
        <v>0</v>
      </c>
      <c r="K2126" s="47">
        <v>0</v>
      </c>
      <c r="L2126" s="28"/>
      <c r="M2126" s="28"/>
      <c r="N2126" s="21"/>
      <c r="O2126" s="21"/>
      <c r="P2126" s="21"/>
    </row>
    <row r="2127" spans="3:16">
      <c r="C2127" s="99"/>
      <c r="D2127" s="115"/>
      <c r="E2127" s="105"/>
      <c r="F2127" s="108"/>
      <c r="G2127" s="108"/>
      <c r="H2127" s="85" t="s">
        <v>35</v>
      </c>
      <c r="I2127" s="46">
        <v>0</v>
      </c>
      <c r="J2127" s="47">
        <v>0</v>
      </c>
      <c r="K2127" s="47">
        <v>0</v>
      </c>
      <c r="L2127" s="28"/>
      <c r="M2127" s="28"/>
      <c r="N2127" s="21"/>
      <c r="O2127" s="21"/>
      <c r="P2127" s="21"/>
    </row>
    <row r="2128" spans="3:16" ht="15" customHeight="1">
      <c r="C2128" s="97" t="s">
        <v>967</v>
      </c>
      <c r="D2128" s="113" t="s">
        <v>968</v>
      </c>
      <c r="E2128" s="103" t="s">
        <v>950</v>
      </c>
      <c r="F2128" s="106">
        <v>2021</v>
      </c>
      <c r="G2128" s="106">
        <v>2021</v>
      </c>
      <c r="H2128" s="85" t="s">
        <v>19</v>
      </c>
      <c r="I2128" s="22">
        <f>I2129+I2130+I2131+I2132</f>
        <v>300</v>
      </c>
      <c r="J2128" s="4">
        <f t="shared" ref="J2128:M2128" si="842">J2129+J2130+J2131+J2132</f>
        <v>300</v>
      </c>
      <c r="K2128" s="4">
        <f t="shared" si="842"/>
        <v>300</v>
      </c>
      <c r="L2128" s="28">
        <f t="shared" si="842"/>
        <v>0</v>
      </c>
      <c r="M2128" s="28">
        <f t="shared" si="842"/>
        <v>0</v>
      </c>
      <c r="N2128" s="21">
        <f t="shared" si="830"/>
        <v>0</v>
      </c>
      <c r="O2128" s="21">
        <f t="shared" si="831"/>
        <v>0</v>
      </c>
      <c r="P2128" s="21">
        <f t="shared" si="832"/>
        <v>0</v>
      </c>
    </row>
    <row r="2129" spans="3:16">
      <c r="C2129" s="98"/>
      <c r="D2129" s="114"/>
      <c r="E2129" s="104"/>
      <c r="F2129" s="107"/>
      <c r="G2129" s="107"/>
      <c r="H2129" s="85" t="s">
        <v>20</v>
      </c>
      <c r="I2129" s="46">
        <v>33</v>
      </c>
      <c r="J2129" s="47">
        <v>33</v>
      </c>
      <c r="K2129" s="47">
        <v>33</v>
      </c>
      <c r="L2129" s="28"/>
      <c r="M2129" s="28"/>
      <c r="N2129" s="21">
        <f t="shared" si="830"/>
        <v>0</v>
      </c>
      <c r="O2129" s="21">
        <f t="shared" si="831"/>
        <v>0</v>
      </c>
      <c r="P2129" s="21">
        <f t="shared" si="832"/>
        <v>0</v>
      </c>
    </row>
    <row r="2130" spans="3:16">
      <c r="C2130" s="98"/>
      <c r="D2130" s="114"/>
      <c r="E2130" s="104"/>
      <c r="F2130" s="107"/>
      <c r="G2130" s="107"/>
      <c r="H2130" s="85" t="s">
        <v>21</v>
      </c>
      <c r="I2130" s="46">
        <v>267</v>
      </c>
      <c r="J2130" s="47">
        <v>267</v>
      </c>
      <c r="K2130" s="47">
        <v>267</v>
      </c>
      <c r="L2130" s="28"/>
      <c r="M2130" s="28"/>
      <c r="N2130" s="21">
        <f t="shared" si="830"/>
        <v>0</v>
      </c>
      <c r="O2130" s="21">
        <f t="shared" si="831"/>
        <v>0</v>
      </c>
      <c r="P2130" s="21">
        <f t="shared" si="832"/>
        <v>0</v>
      </c>
    </row>
    <row r="2131" spans="3:16">
      <c r="C2131" s="98"/>
      <c r="D2131" s="114"/>
      <c r="E2131" s="104"/>
      <c r="F2131" s="107"/>
      <c r="G2131" s="107"/>
      <c r="H2131" s="85" t="s">
        <v>31</v>
      </c>
      <c r="I2131" s="46">
        <v>0</v>
      </c>
      <c r="J2131" s="47">
        <v>0</v>
      </c>
      <c r="K2131" s="47">
        <v>0</v>
      </c>
      <c r="L2131" s="28"/>
      <c r="M2131" s="28"/>
      <c r="N2131" s="21"/>
      <c r="O2131" s="21"/>
      <c r="P2131" s="21"/>
    </row>
    <row r="2132" spans="3:16">
      <c r="C2132" s="99"/>
      <c r="D2132" s="115"/>
      <c r="E2132" s="105"/>
      <c r="F2132" s="108"/>
      <c r="G2132" s="108"/>
      <c r="H2132" s="85" t="s">
        <v>35</v>
      </c>
      <c r="I2132" s="46">
        <v>0</v>
      </c>
      <c r="J2132" s="47">
        <v>0</v>
      </c>
      <c r="K2132" s="47">
        <v>0</v>
      </c>
      <c r="L2132" s="28"/>
      <c r="M2132" s="28"/>
      <c r="N2132" s="21"/>
      <c r="O2132" s="21"/>
      <c r="P2132" s="21"/>
    </row>
    <row r="2133" spans="3:16" ht="15" customHeight="1">
      <c r="C2133" s="97" t="s">
        <v>969</v>
      </c>
      <c r="D2133" s="113" t="s">
        <v>970</v>
      </c>
      <c r="E2133" s="103" t="s">
        <v>950</v>
      </c>
      <c r="F2133" s="106">
        <v>2021</v>
      </c>
      <c r="G2133" s="106">
        <v>2021</v>
      </c>
      <c r="H2133" s="85" t="s">
        <v>19</v>
      </c>
      <c r="I2133" s="22">
        <f>I2134+I2135+I2136+I2137</f>
        <v>300</v>
      </c>
      <c r="J2133" s="4">
        <f t="shared" ref="J2133:M2133" si="843">J2134+J2135+J2136+J2137</f>
        <v>300</v>
      </c>
      <c r="K2133" s="4">
        <f t="shared" si="843"/>
        <v>300</v>
      </c>
      <c r="L2133" s="28">
        <f t="shared" si="843"/>
        <v>0</v>
      </c>
      <c r="M2133" s="28">
        <f t="shared" si="843"/>
        <v>0</v>
      </c>
      <c r="N2133" s="21">
        <f t="shared" si="830"/>
        <v>0</v>
      </c>
      <c r="O2133" s="21">
        <f t="shared" si="831"/>
        <v>0</v>
      </c>
      <c r="P2133" s="21">
        <f t="shared" si="832"/>
        <v>0</v>
      </c>
    </row>
    <row r="2134" spans="3:16">
      <c r="C2134" s="98"/>
      <c r="D2134" s="114"/>
      <c r="E2134" s="104"/>
      <c r="F2134" s="107"/>
      <c r="G2134" s="107"/>
      <c r="H2134" s="85" t="s">
        <v>20</v>
      </c>
      <c r="I2134" s="46">
        <v>33</v>
      </c>
      <c r="J2134" s="47">
        <v>33</v>
      </c>
      <c r="K2134" s="47">
        <v>33</v>
      </c>
      <c r="L2134" s="28"/>
      <c r="M2134" s="28"/>
      <c r="N2134" s="21">
        <f t="shared" si="830"/>
        <v>0</v>
      </c>
      <c r="O2134" s="21">
        <f t="shared" si="831"/>
        <v>0</v>
      </c>
      <c r="P2134" s="21">
        <f t="shared" si="832"/>
        <v>0</v>
      </c>
    </row>
    <row r="2135" spans="3:16">
      <c r="C2135" s="98"/>
      <c r="D2135" s="114"/>
      <c r="E2135" s="104"/>
      <c r="F2135" s="107"/>
      <c r="G2135" s="107"/>
      <c r="H2135" s="85" t="s">
        <v>21</v>
      </c>
      <c r="I2135" s="46">
        <v>267</v>
      </c>
      <c r="J2135" s="47">
        <v>267</v>
      </c>
      <c r="K2135" s="47">
        <v>267</v>
      </c>
      <c r="L2135" s="28"/>
      <c r="M2135" s="28"/>
      <c r="N2135" s="21">
        <f t="shared" si="830"/>
        <v>0</v>
      </c>
      <c r="O2135" s="21">
        <f t="shared" si="831"/>
        <v>0</v>
      </c>
      <c r="P2135" s="21">
        <f t="shared" si="832"/>
        <v>0</v>
      </c>
    </row>
    <row r="2136" spans="3:16">
      <c r="C2136" s="98"/>
      <c r="D2136" s="114"/>
      <c r="E2136" s="104"/>
      <c r="F2136" s="107"/>
      <c r="G2136" s="107"/>
      <c r="H2136" s="85" t="s">
        <v>31</v>
      </c>
      <c r="I2136" s="46">
        <v>0</v>
      </c>
      <c r="J2136" s="47">
        <v>0</v>
      </c>
      <c r="K2136" s="47">
        <v>0</v>
      </c>
      <c r="L2136" s="28"/>
      <c r="M2136" s="28"/>
      <c r="N2136" s="21"/>
      <c r="O2136" s="21"/>
      <c r="P2136" s="21"/>
    </row>
    <row r="2137" spans="3:16">
      <c r="C2137" s="99"/>
      <c r="D2137" s="115"/>
      <c r="E2137" s="105"/>
      <c r="F2137" s="108"/>
      <c r="G2137" s="108"/>
      <c r="H2137" s="85" t="s">
        <v>35</v>
      </c>
      <c r="I2137" s="46">
        <v>0</v>
      </c>
      <c r="J2137" s="47">
        <v>0</v>
      </c>
      <c r="K2137" s="47">
        <v>0</v>
      </c>
      <c r="L2137" s="28"/>
      <c r="M2137" s="28"/>
      <c r="N2137" s="21"/>
      <c r="O2137" s="21"/>
      <c r="P2137" s="21"/>
    </row>
    <row r="2138" spans="3:16" ht="15" customHeight="1">
      <c r="C2138" s="97" t="s">
        <v>943</v>
      </c>
      <c r="D2138" s="100" t="s">
        <v>971</v>
      </c>
      <c r="E2138" s="103" t="s">
        <v>950</v>
      </c>
      <c r="F2138" s="106">
        <v>2021</v>
      </c>
      <c r="G2138" s="106">
        <v>2021</v>
      </c>
      <c r="H2138" s="85" t="s">
        <v>19</v>
      </c>
      <c r="I2138" s="22">
        <f>I2139+I2140+I2141+I2142</f>
        <v>400</v>
      </c>
      <c r="J2138" s="4">
        <f t="shared" ref="J2138:M2138" si="844">J2139+J2140+J2141+J2142</f>
        <v>400</v>
      </c>
      <c r="K2138" s="4">
        <f t="shared" si="844"/>
        <v>400</v>
      </c>
      <c r="L2138" s="28">
        <f t="shared" si="844"/>
        <v>0</v>
      </c>
      <c r="M2138" s="28">
        <f t="shared" si="844"/>
        <v>0</v>
      </c>
      <c r="N2138" s="21">
        <f t="shared" si="830"/>
        <v>0</v>
      </c>
      <c r="O2138" s="21">
        <f t="shared" si="831"/>
        <v>0</v>
      </c>
      <c r="P2138" s="21">
        <f t="shared" si="832"/>
        <v>0</v>
      </c>
    </row>
    <row r="2139" spans="3:16">
      <c r="C2139" s="98"/>
      <c r="D2139" s="101"/>
      <c r="E2139" s="104"/>
      <c r="F2139" s="107"/>
      <c r="G2139" s="107"/>
      <c r="H2139" s="85" t="s">
        <v>20</v>
      </c>
      <c r="I2139" s="46">
        <f>I2144+I2149</f>
        <v>44</v>
      </c>
      <c r="J2139" s="47">
        <f t="shared" ref="J2139:K2142" si="845">J2144+J2149</f>
        <v>44</v>
      </c>
      <c r="K2139" s="47">
        <f t="shared" si="845"/>
        <v>44</v>
      </c>
      <c r="L2139" s="28"/>
      <c r="M2139" s="28"/>
      <c r="N2139" s="21">
        <f t="shared" si="830"/>
        <v>0</v>
      </c>
      <c r="O2139" s="21">
        <f t="shared" si="831"/>
        <v>0</v>
      </c>
      <c r="P2139" s="21">
        <f t="shared" si="832"/>
        <v>0</v>
      </c>
    </row>
    <row r="2140" spans="3:16">
      <c r="C2140" s="98"/>
      <c r="D2140" s="101"/>
      <c r="E2140" s="104"/>
      <c r="F2140" s="107"/>
      <c r="G2140" s="107"/>
      <c r="H2140" s="85" t="s">
        <v>21</v>
      </c>
      <c r="I2140" s="46">
        <f>I2145+I2150</f>
        <v>356</v>
      </c>
      <c r="J2140" s="47">
        <f t="shared" si="845"/>
        <v>356</v>
      </c>
      <c r="K2140" s="47">
        <f t="shared" si="845"/>
        <v>356</v>
      </c>
      <c r="L2140" s="28"/>
      <c r="M2140" s="28"/>
      <c r="N2140" s="21">
        <f t="shared" si="830"/>
        <v>0</v>
      </c>
      <c r="O2140" s="21">
        <f t="shared" si="831"/>
        <v>0</v>
      </c>
      <c r="P2140" s="21">
        <f t="shared" si="832"/>
        <v>0</v>
      </c>
    </row>
    <row r="2141" spans="3:16">
      <c r="C2141" s="98"/>
      <c r="D2141" s="101"/>
      <c r="E2141" s="104"/>
      <c r="F2141" s="107"/>
      <c r="G2141" s="107"/>
      <c r="H2141" s="85" t="s">
        <v>31</v>
      </c>
      <c r="I2141" s="46">
        <f>I2146+I2151</f>
        <v>0</v>
      </c>
      <c r="J2141" s="47">
        <f t="shared" si="845"/>
        <v>0</v>
      </c>
      <c r="K2141" s="47">
        <f t="shared" si="845"/>
        <v>0</v>
      </c>
      <c r="L2141" s="28"/>
      <c r="M2141" s="28"/>
      <c r="N2141" s="21"/>
      <c r="O2141" s="21"/>
      <c r="P2141" s="21"/>
    </row>
    <row r="2142" spans="3:16">
      <c r="C2142" s="99"/>
      <c r="D2142" s="102"/>
      <c r="E2142" s="105"/>
      <c r="F2142" s="108"/>
      <c r="G2142" s="108"/>
      <c r="H2142" s="85" t="s">
        <v>35</v>
      </c>
      <c r="I2142" s="46">
        <f>I2147+I2152</f>
        <v>0</v>
      </c>
      <c r="J2142" s="47">
        <f t="shared" si="845"/>
        <v>0</v>
      </c>
      <c r="K2142" s="47">
        <f t="shared" si="845"/>
        <v>0</v>
      </c>
      <c r="L2142" s="28"/>
      <c r="M2142" s="28"/>
      <c r="N2142" s="21"/>
      <c r="O2142" s="21"/>
      <c r="P2142" s="21"/>
    </row>
    <row r="2143" spans="3:16" ht="15" customHeight="1">
      <c r="C2143" s="97" t="s">
        <v>972</v>
      </c>
      <c r="D2143" s="100" t="s">
        <v>973</v>
      </c>
      <c r="E2143" s="103" t="s">
        <v>950</v>
      </c>
      <c r="F2143" s="106">
        <v>2021</v>
      </c>
      <c r="G2143" s="106">
        <v>2021</v>
      </c>
      <c r="H2143" s="85" t="s">
        <v>19</v>
      </c>
      <c r="I2143" s="22">
        <f>I2144+I2145+I2146+I2147</f>
        <v>100</v>
      </c>
      <c r="J2143" s="4">
        <f t="shared" ref="J2143:M2143" si="846">J2144+J2145+J2146+J2147</f>
        <v>100</v>
      </c>
      <c r="K2143" s="4">
        <f t="shared" si="846"/>
        <v>100</v>
      </c>
      <c r="L2143" s="28">
        <f t="shared" si="846"/>
        <v>0</v>
      </c>
      <c r="M2143" s="28">
        <f t="shared" si="846"/>
        <v>0</v>
      </c>
      <c r="N2143" s="21">
        <f t="shared" si="830"/>
        <v>0</v>
      </c>
      <c r="O2143" s="21">
        <f t="shared" si="831"/>
        <v>0</v>
      </c>
      <c r="P2143" s="21">
        <f t="shared" si="832"/>
        <v>0</v>
      </c>
    </row>
    <row r="2144" spans="3:16">
      <c r="C2144" s="98"/>
      <c r="D2144" s="101"/>
      <c r="E2144" s="104"/>
      <c r="F2144" s="107"/>
      <c r="G2144" s="107"/>
      <c r="H2144" s="85" t="s">
        <v>20</v>
      </c>
      <c r="I2144" s="46">
        <v>11</v>
      </c>
      <c r="J2144" s="47">
        <v>11</v>
      </c>
      <c r="K2144" s="47">
        <v>11</v>
      </c>
      <c r="L2144" s="28"/>
      <c r="M2144" s="28"/>
      <c r="N2144" s="21">
        <f t="shared" si="830"/>
        <v>0</v>
      </c>
      <c r="O2144" s="21">
        <f t="shared" si="831"/>
        <v>0</v>
      </c>
      <c r="P2144" s="21">
        <f t="shared" si="832"/>
        <v>0</v>
      </c>
    </row>
    <row r="2145" spans="3:16">
      <c r="C2145" s="98"/>
      <c r="D2145" s="101"/>
      <c r="E2145" s="104"/>
      <c r="F2145" s="107"/>
      <c r="G2145" s="107"/>
      <c r="H2145" s="85" t="s">
        <v>21</v>
      </c>
      <c r="I2145" s="46">
        <v>89</v>
      </c>
      <c r="J2145" s="47">
        <v>89</v>
      </c>
      <c r="K2145" s="47">
        <v>89</v>
      </c>
      <c r="L2145" s="28"/>
      <c r="M2145" s="28"/>
      <c r="N2145" s="21">
        <f t="shared" si="830"/>
        <v>0</v>
      </c>
      <c r="O2145" s="21">
        <f t="shared" si="831"/>
        <v>0</v>
      </c>
      <c r="P2145" s="21">
        <f t="shared" si="832"/>
        <v>0</v>
      </c>
    </row>
    <row r="2146" spans="3:16">
      <c r="C2146" s="98"/>
      <c r="D2146" s="101"/>
      <c r="E2146" s="104"/>
      <c r="F2146" s="107"/>
      <c r="G2146" s="107"/>
      <c r="H2146" s="85" t="s">
        <v>31</v>
      </c>
      <c r="I2146" s="46">
        <v>0</v>
      </c>
      <c r="J2146" s="47">
        <v>0</v>
      </c>
      <c r="K2146" s="47">
        <v>0</v>
      </c>
      <c r="L2146" s="28"/>
      <c r="M2146" s="28"/>
      <c r="N2146" s="21"/>
      <c r="O2146" s="21"/>
      <c r="P2146" s="21"/>
    </row>
    <row r="2147" spans="3:16">
      <c r="C2147" s="99"/>
      <c r="D2147" s="102"/>
      <c r="E2147" s="105"/>
      <c r="F2147" s="108"/>
      <c r="G2147" s="108"/>
      <c r="H2147" s="85" t="s">
        <v>35</v>
      </c>
      <c r="I2147" s="46">
        <v>0</v>
      </c>
      <c r="J2147" s="47">
        <v>0</v>
      </c>
      <c r="K2147" s="47">
        <v>0</v>
      </c>
      <c r="L2147" s="28"/>
      <c r="M2147" s="28"/>
      <c r="N2147" s="21"/>
      <c r="O2147" s="21"/>
      <c r="P2147" s="21"/>
    </row>
    <row r="2148" spans="3:16" ht="15" customHeight="1">
      <c r="C2148" s="97" t="s">
        <v>974</v>
      </c>
      <c r="D2148" s="100" t="s">
        <v>975</v>
      </c>
      <c r="E2148" s="103" t="s">
        <v>950</v>
      </c>
      <c r="F2148" s="106">
        <v>2021</v>
      </c>
      <c r="G2148" s="106">
        <v>2021</v>
      </c>
      <c r="H2148" s="85" t="s">
        <v>19</v>
      </c>
      <c r="I2148" s="22">
        <f>I2149+I2150+I2151+I2152</f>
        <v>300</v>
      </c>
      <c r="J2148" s="4">
        <f t="shared" ref="J2148:M2148" si="847">J2149+J2150+J2151+J2152</f>
        <v>300</v>
      </c>
      <c r="K2148" s="4">
        <f t="shared" si="847"/>
        <v>300</v>
      </c>
      <c r="L2148" s="28">
        <f t="shared" si="847"/>
        <v>0</v>
      </c>
      <c r="M2148" s="28">
        <f t="shared" si="847"/>
        <v>0</v>
      </c>
      <c r="N2148" s="21">
        <f t="shared" si="830"/>
        <v>0</v>
      </c>
      <c r="O2148" s="21">
        <f t="shared" si="831"/>
        <v>0</v>
      </c>
      <c r="P2148" s="21">
        <f t="shared" si="832"/>
        <v>0</v>
      </c>
    </row>
    <row r="2149" spans="3:16">
      <c r="C2149" s="98"/>
      <c r="D2149" s="101"/>
      <c r="E2149" s="104"/>
      <c r="F2149" s="107"/>
      <c r="G2149" s="107"/>
      <c r="H2149" s="85" t="s">
        <v>20</v>
      </c>
      <c r="I2149" s="46">
        <v>33</v>
      </c>
      <c r="J2149" s="47">
        <v>33</v>
      </c>
      <c r="K2149" s="47">
        <v>33</v>
      </c>
      <c r="L2149" s="28"/>
      <c r="M2149" s="28"/>
      <c r="N2149" s="21">
        <f t="shared" si="830"/>
        <v>0</v>
      </c>
      <c r="O2149" s="21">
        <f t="shared" si="831"/>
        <v>0</v>
      </c>
      <c r="P2149" s="21">
        <f t="shared" si="832"/>
        <v>0</v>
      </c>
    </row>
    <row r="2150" spans="3:16">
      <c r="C2150" s="98"/>
      <c r="D2150" s="101"/>
      <c r="E2150" s="104"/>
      <c r="F2150" s="107"/>
      <c r="G2150" s="107"/>
      <c r="H2150" s="85" t="s">
        <v>21</v>
      </c>
      <c r="I2150" s="46">
        <v>267</v>
      </c>
      <c r="J2150" s="47">
        <v>267</v>
      </c>
      <c r="K2150" s="47">
        <v>267</v>
      </c>
      <c r="L2150" s="28"/>
      <c r="M2150" s="28"/>
      <c r="N2150" s="21">
        <f t="shared" si="830"/>
        <v>0</v>
      </c>
      <c r="O2150" s="21">
        <f t="shared" si="831"/>
        <v>0</v>
      </c>
      <c r="P2150" s="21">
        <f t="shared" si="832"/>
        <v>0</v>
      </c>
    </row>
    <row r="2151" spans="3:16">
      <c r="C2151" s="98"/>
      <c r="D2151" s="101"/>
      <c r="E2151" s="104"/>
      <c r="F2151" s="107"/>
      <c r="G2151" s="107"/>
      <c r="H2151" s="85" t="s">
        <v>31</v>
      </c>
      <c r="I2151" s="46">
        <v>0</v>
      </c>
      <c r="J2151" s="47">
        <v>0</v>
      </c>
      <c r="K2151" s="47">
        <v>0</v>
      </c>
      <c r="L2151" s="28"/>
      <c r="M2151" s="28"/>
      <c r="N2151" s="21"/>
      <c r="O2151" s="21"/>
      <c r="P2151" s="21"/>
    </row>
    <row r="2152" spans="3:16">
      <c r="C2152" s="99"/>
      <c r="D2152" s="102"/>
      <c r="E2152" s="105"/>
      <c r="F2152" s="108"/>
      <c r="G2152" s="108"/>
      <c r="H2152" s="85" t="s">
        <v>35</v>
      </c>
      <c r="I2152" s="46">
        <v>0</v>
      </c>
      <c r="J2152" s="47">
        <v>0</v>
      </c>
      <c r="K2152" s="47">
        <v>0</v>
      </c>
      <c r="L2152" s="28"/>
      <c r="M2152" s="28"/>
      <c r="N2152" s="21"/>
      <c r="O2152" s="21"/>
      <c r="P2152" s="21"/>
    </row>
    <row r="2153" spans="3:16" hidden="1">
      <c r="C2153" s="109" t="s">
        <v>976</v>
      </c>
      <c r="D2153" s="112" t="s">
        <v>977</v>
      </c>
      <c r="E2153" s="103" t="s">
        <v>950</v>
      </c>
      <c r="F2153" s="106">
        <v>2020</v>
      </c>
      <c r="G2153" s="106">
        <v>2020</v>
      </c>
      <c r="H2153" s="85" t="s">
        <v>19</v>
      </c>
      <c r="I2153" s="22">
        <f>I2154+I2155+I2156+I2157</f>
        <v>0</v>
      </c>
      <c r="J2153" s="4">
        <f t="shared" ref="J2153:M2153" si="848">J2154+J2155+J2156+J2157</f>
        <v>0</v>
      </c>
      <c r="K2153" s="4">
        <f t="shared" si="848"/>
        <v>0</v>
      </c>
      <c r="L2153" s="28">
        <f t="shared" si="848"/>
        <v>0</v>
      </c>
      <c r="M2153" s="28">
        <f t="shared" si="848"/>
        <v>0</v>
      </c>
      <c r="N2153" s="21"/>
      <c r="O2153" s="21"/>
      <c r="P2153" s="21"/>
    </row>
    <row r="2154" spans="3:16" hidden="1">
      <c r="C2154" s="110"/>
      <c r="D2154" s="112"/>
      <c r="E2154" s="104"/>
      <c r="F2154" s="107"/>
      <c r="G2154" s="107"/>
      <c r="H2154" s="85" t="s">
        <v>20</v>
      </c>
      <c r="I2154" s="46">
        <v>0</v>
      </c>
      <c r="J2154" s="47">
        <v>0</v>
      </c>
      <c r="K2154" s="47">
        <v>0</v>
      </c>
      <c r="L2154" s="28"/>
      <c r="M2154" s="28"/>
      <c r="N2154" s="21"/>
      <c r="O2154" s="21"/>
      <c r="P2154" s="21"/>
    </row>
    <row r="2155" spans="3:16" hidden="1">
      <c r="C2155" s="110"/>
      <c r="D2155" s="112"/>
      <c r="E2155" s="104"/>
      <c r="F2155" s="107"/>
      <c r="G2155" s="107"/>
      <c r="H2155" s="85" t="s">
        <v>21</v>
      </c>
      <c r="I2155" s="46">
        <v>0</v>
      </c>
      <c r="J2155" s="47">
        <v>0</v>
      </c>
      <c r="K2155" s="47">
        <v>0</v>
      </c>
      <c r="L2155" s="28"/>
      <c r="M2155" s="28"/>
      <c r="N2155" s="21"/>
      <c r="O2155" s="21"/>
      <c r="P2155" s="21"/>
    </row>
    <row r="2156" spans="3:16" hidden="1">
      <c r="C2156" s="110"/>
      <c r="D2156" s="112"/>
      <c r="E2156" s="104"/>
      <c r="F2156" s="107"/>
      <c r="G2156" s="107"/>
      <c r="H2156" s="85" t="s">
        <v>31</v>
      </c>
      <c r="I2156" s="46">
        <v>0</v>
      </c>
      <c r="J2156" s="47">
        <v>0</v>
      </c>
      <c r="K2156" s="47">
        <v>0</v>
      </c>
      <c r="L2156" s="28"/>
      <c r="M2156" s="28"/>
      <c r="N2156" s="21"/>
      <c r="O2156" s="21"/>
      <c r="P2156" s="21"/>
    </row>
    <row r="2157" spans="3:16" hidden="1">
      <c r="C2157" s="111"/>
      <c r="D2157" s="112"/>
      <c r="E2157" s="105"/>
      <c r="F2157" s="108"/>
      <c r="G2157" s="108"/>
      <c r="H2157" s="85" t="s">
        <v>35</v>
      </c>
      <c r="I2157" s="46">
        <v>0</v>
      </c>
      <c r="J2157" s="47">
        <v>0</v>
      </c>
      <c r="K2157" s="47">
        <v>0</v>
      </c>
      <c r="L2157" s="28"/>
      <c r="M2157" s="28"/>
      <c r="N2157" s="21"/>
      <c r="O2157" s="21"/>
      <c r="P2157" s="21"/>
    </row>
    <row r="2158" spans="3:16">
      <c r="H2158" s="48"/>
    </row>
    <row r="2159" spans="3:16">
      <c r="H2159" s="48"/>
    </row>
    <row r="2160" spans="3:16">
      <c r="D2160" s="5" t="s">
        <v>978</v>
      </c>
      <c r="H2160" s="48"/>
    </row>
    <row r="2161" spans="3:9">
      <c r="H2161" s="48"/>
    </row>
    <row r="2162" spans="3:9" ht="15.75">
      <c r="D2162" s="95" t="s">
        <v>979</v>
      </c>
      <c r="E2162" s="95"/>
      <c r="F2162" s="92" t="s">
        <v>980</v>
      </c>
      <c r="G2162" s="92"/>
      <c r="H2162" s="96" t="s">
        <v>981</v>
      </c>
      <c r="I2162" s="94"/>
    </row>
    <row r="2163" spans="3:9" ht="15.75">
      <c r="C2163" s="5"/>
      <c r="D2163" s="50"/>
      <c r="E2163" s="50"/>
      <c r="H2163" s="90"/>
    </row>
    <row r="2164" spans="3:9" ht="15.75">
      <c r="C2164" s="5"/>
      <c r="D2164" s="50"/>
      <c r="E2164" s="50"/>
      <c r="H2164" s="90"/>
    </row>
    <row r="2165" spans="3:9" ht="15.75">
      <c r="C2165" s="5"/>
      <c r="D2165" s="91" t="s">
        <v>982</v>
      </c>
      <c r="E2165" s="91"/>
      <c r="F2165" s="92" t="s">
        <v>980</v>
      </c>
      <c r="G2165" s="92"/>
      <c r="H2165" s="93" t="s">
        <v>983</v>
      </c>
      <c r="I2165" s="94"/>
    </row>
    <row r="2166" spans="3:9" ht="15.75">
      <c r="C2166" s="5"/>
      <c r="D2166" s="50"/>
      <c r="E2166" s="50"/>
      <c r="H2166" s="90"/>
    </row>
    <row r="2167" spans="3:9" ht="15.75">
      <c r="C2167" s="5"/>
      <c r="D2167" s="50"/>
      <c r="E2167" s="50"/>
      <c r="H2167" s="90"/>
    </row>
    <row r="2168" spans="3:9" ht="15.75">
      <c r="C2168" s="5"/>
      <c r="D2168" s="91" t="s">
        <v>984</v>
      </c>
      <c r="E2168" s="91"/>
      <c r="F2168" s="92" t="s">
        <v>980</v>
      </c>
      <c r="G2168" s="92"/>
      <c r="H2168" s="93" t="s">
        <v>985</v>
      </c>
      <c r="I2168" s="94"/>
    </row>
    <row r="2169" spans="3:9" ht="15.75">
      <c r="C2169" s="5"/>
      <c r="D2169" s="50"/>
      <c r="E2169" s="50"/>
      <c r="H2169" s="90"/>
    </row>
    <row r="2170" spans="3:9" ht="15.75">
      <c r="C2170" s="5"/>
      <c r="D2170" s="50"/>
      <c r="E2170" s="50"/>
      <c r="H2170" s="90"/>
    </row>
    <row r="2171" spans="3:9" ht="15.75">
      <c r="C2171" s="5"/>
      <c r="D2171" s="91" t="s">
        <v>986</v>
      </c>
      <c r="E2171" s="91"/>
      <c r="F2171" s="92" t="s">
        <v>980</v>
      </c>
      <c r="G2171" s="92"/>
      <c r="H2171" s="93" t="s">
        <v>987</v>
      </c>
      <c r="I2171" s="94"/>
    </row>
  </sheetData>
  <autoFilter ref="C11:P2157">
    <filterColumn colId="9" showButton="0"/>
    <filterColumn colId="11" showButton="0"/>
    <filterColumn colId="12" showButton="0"/>
  </autoFilter>
  <mergeCells count="2086">
    <mergeCell ref="G192:G196"/>
    <mergeCell ref="F192:F196"/>
    <mergeCell ref="E192:E196"/>
    <mergeCell ref="D192:D196"/>
    <mergeCell ref="C192:C196"/>
    <mergeCell ref="G187:G191"/>
    <mergeCell ref="F187:F191"/>
    <mergeCell ref="E187:E191"/>
    <mergeCell ref="D187:D191"/>
    <mergeCell ref="C187:C191"/>
    <mergeCell ref="G138:G144"/>
    <mergeCell ref="F138:F144"/>
    <mergeCell ref="E138:E144"/>
    <mergeCell ref="D138:D144"/>
    <mergeCell ref="C138:C144"/>
    <mergeCell ref="D1741:D1745"/>
    <mergeCell ref="E1741:E1745"/>
    <mergeCell ref="F1741:F1745"/>
    <mergeCell ref="G1741:G1745"/>
    <mergeCell ref="E20:G20"/>
    <mergeCell ref="C21:C27"/>
    <mergeCell ref="D21:D27"/>
    <mergeCell ref="E21:E27"/>
    <mergeCell ref="F21:F27"/>
    <mergeCell ref="G21:G27"/>
    <mergeCell ref="I11:I12"/>
    <mergeCell ref="J11:J12"/>
    <mergeCell ref="K11:K12"/>
    <mergeCell ref="L11:M11"/>
    <mergeCell ref="N11:P11"/>
    <mergeCell ref="C13:C19"/>
    <mergeCell ref="D13:D19"/>
    <mergeCell ref="E13:E19"/>
    <mergeCell ref="F13:F19"/>
    <mergeCell ref="G13:G19"/>
    <mergeCell ref="C62:C66"/>
    <mergeCell ref="D62:D66"/>
    <mergeCell ref="E62:E66"/>
    <mergeCell ref="F62:F66"/>
    <mergeCell ref="G62:G66"/>
    <mergeCell ref="C67:C71"/>
    <mergeCell ref="D67:D71"/>
    <mergeCell ref="E67:E71"/>
    <mergeCell ref="F67:F71"/>
    <mergeCell ref="G67:G71"/>
    <mergeCell ref="C52:C56"/>
    <mergeCell ref="D52:D56"/>
    <mergeCell ref="D6:O6"/>
    <mergeCell ref="D7:O7"/>
    <mergeCell ref="D8:O8"/>
    <mergeCell ref="D9:O9"/>
    <mergeCell ref="C11:C12"/>
    <mergeCell ref="D11:D12"/>
    <mergeCell ref="E11:E12"/>
    <mergeCell ref="F11:F12"/>
    <mergeCell ref="G11:G12"/>
    <mergeCell ref="H11:H12"/>
    <mergeCell ref="C40:C46"/>
    <mergeCell ref="D40:D46"/>
    <mergeCell ref="E40:E46"/>
    <mergeCell ref="F40:F46"/>
    <mergeCell ref="G40:G46"/>
    <mergeCell ref="C47:C51"/>
    <mergeCell ref="D47:D51"/>
    <mergeCell ref="E47:E51"/>
    <mergeCell ref="F47:F51"/>
    <mergeCell ref="G47:G51"/>
    <mergeCell ref="C28:C32"/>
    <mergeCell ref="D28:D32"/>
    <mergeCell ref="E28:E32"/>
    <mergeCell ref="F28:F32"/>
    <mergeCell ref="G28:G32"/>
    <mergeCell ref="C33:C39"/>
    <mergeCell ref="D33:D39"/>
    <mergeCell ref="E33:E39"/>
    <mergeCell ref="F33:F39"/>
    <mergeCell ref="G33:G39"/>
    <mergeCell ref="E52:E56"/>
    <mergeCell ref="F52:F56"/>
    <mergeCell ref="G52:G56"/>
    <mergeCell ref="C57:C61"/>
    <mergeCell ref="D57:D61"/>
    <mergeCell ref="E57:E61"/>
    <mergeCell ref="F57:F61"/>
    <mergeCell ref="G57:G61"/>
    <mergeCell ref="C84:C90"/>
    <mergeCell ref="D84:D90"/>
    <mergeCell ref="E84:E90"/>
    <mergeCell ref="F84:F90"/>
    <mergeCell ref="G84:G90"/>
    <mergeCell ref="C91:C97"/>
    <mergeCell ref="D91:D97"/>
    <mergeCell ref="E91:E97"/>
    <mergeCell ref="F91:F97"/>
    <mergeCell ref="G91:G97"/>
    <mergeCell ref="C72:C76"/>
    <mergeCell ref="D72:D76"/>
    <mergeCell ref="E72:E76"/>
    <mergeCell ref="F72:F76"/>
    <mergeCell ref="G72:G76"/>
    <mergeCell ref="C77:C83"/>
    <mergeCell ref="D77:D83"/>
    <mergeCell ref="E77:E83"/>
    <mergeCell ref="F77:F83"/>
    <mergeCell ref="G77:G83"/>
    <mergeCell ref="C111:C115"/>
    <mergeCell ref="D111:D115"/>
    <mergeCell ref="E111:E115"/>
    <mergeCell ref="F111:F115"/>
    <mergeCell ref="G111:G115"/>
    <mergeCell ref="C116:C120"/>
    <mergeCell ref="D116:D120"/>
    <mergeCell ref="E116:E120"/>
    <mergeCell ref="F116:F120"/>
    <mergeCell ref="G116:G120"/>
    <mergeCell ref="C98:C104"/>
    <mergeCell ref="D98:D104"/>
    <mergeCell ref="E98:E104"/>
    <mergeCell ref="F98:F104"/>
    <mergeCell ref="G98:G104"/>
    <mergeCell ref="C105:C110"/>
    <mergeCell ref="D105:D110"/>
    <mergeCell ref="E105:E110"/>
    <mergeCell ref="F105:F110"/>
    <mergeCell ref="G105:G110"/>
    <mergeCell ref="C131:C137"/>
    <mergeCell ref="D131:D137"/>
    <mergeCell ref="E131:E137"/>
    <mergeCell ref="F131:F137"/>
    <mergeCell ref="G131:G137"/>
    <mergeCell ref="C121:C125"/>
    <mergeCell ref="D121:D125"/>
    <mergeCell ref="E121:E125"/>
    <mergeCell ref="F121:F125"/>
    <mergeCell ref="G121:G125"/>
    <mergeCell ref="C126:C130"/>
    <mergeCell ref="D126:D130"/>
    <mergeCell ref="E126:E130"/>
    <mergeCell ref="F126:F130"/>
    <mergeCell ref="G126:G130"/>
    <mergeCell ref="C157:C161"/>
    <mergeCell ref="D157:D161"/>
    <mergeCell ref="E157:E161"/>
    <mergeCell ref="F157:F161"/>
    <mergeCell ref="G157:G161"/>
    <mergeCell ref="C162:C166"/>
    <mergeCell ref="D162:D166"/>
    <mergeCell ref="E162:E166"/>
    <mergeCell ref="F162:F166"/>
    <mergeCell ref="G162:G166"/>
    <mergeCell ref="C145:C151"/>
    <mergeCell ref="D145:D151"/>
    <mergeCell ref="E145:E151"/>
    <mergeCell ref="F145:F151"/>
    <mergeCell ref="G145:G151"/>
    <mergeCell ref="C152:C156"/>
    <mergeCell ref="D152:D156"/>
    <mergeCell ref="E152:E156"/>
    <mergeCell ref="F152:F156"/>
    <mergeCell ref="G152:G156"/>
    <mergeCell ref="C177:C181"/>
    <mergeCell ref="D177:D181"/>
    <mergeCell ref="E177:E181"/>
    <mergeCell ref="F177:F181"/>
    <mergeCell ref="G177:G181"/>
    <mergeCell ref="C182:C186"/>
    <mergeCell ref="D182:D186"/>
    <mergeCell ref="E182:E186"/>
    <mergeCell ref="F182:F186"/>
    <mergeCell ref="G182:G186"/>
    <mergeCell ref="C167:C171"/>
    <mergeCell ref="D167:D171"/>
    <mergeCell ref="E167:E171"/>
    <mergeCell ref="F167:F171"/>
    <mergeCell ref="G167:G171"/>
    <mergeCell ref="C172:C176"/>
    <mergeCell ref="D172:D176"/>
    <mergeCell ref="E172:E176"/>
    <mergeCell ref="F172:F176"/>
    <mergeCell ref="G172:G176"/>
    <mergeCell ref="C197:C201"/>
    <mergeCell ref="D197:D201"/>
    <mergeCell ref="E197:E201"/>
    <mergeCell ref="F197:F201"/>
    <mergeCell ref="G197:G201"/>
    <mergeCell ref="C202:C206"/>
    <mergeCell ref="D202:D206"/>
    <mergeCell ref="E202:E206"/>
    <mergeCell ref="F202:F206"/>
    <mergeCell ref="G202:G206"/>
    <mergeCell ref="C217:C221"/>
    <mergeCell ref="D217:D221"/>
    <mergeCell ref="E217:E221"/>
    <mergeCell ref="F217:F221"/>
    <mergeCell ref="G217:G221"/>
    <mergeCell ref="C222:C226"/>
    <mergeCell ref="D222:D226"/>
    <mergeCell ref="E222:E226"/>
    <mergeCell ref="F222:F226"/>
    <mergeCell ref="G222:G226"/>
    <mergeCell ref="C207:C211"/>
    <mergeCell ref="D207:D211"/>
    <mergeCell ref="E207:E211"/>
    <mergeCell ref="F207:F211"/>
    <mergeCell ref="G207:G211"/>
    <mergeCell ref="C212:C216"/>
    <mergeCell ref="D212:D216"/>
    <mergeCell ref="E212:E216"/>
    <mergeCell ref="F212:F216"/>
    <mergeCell ref="G212:G216"/>
    <mergeCell ref="C237:C241"/>
    <mergeCell ref="D237:D241"/>
    <mergeCell ref="E237:E241"/>
    <mergeCell ref="F237:F241"/>
    <mergeCell ref="G237:G241"/>
    <mergeCell ref="C242:C246"/>
    <mergeCell ref="D242:D246"/>
    <mergeCell ref="E242:E246"/>
    <mergeCell ref="F242:F246"/>
    <mergeCell ref="G242:G246"/>
    <mergeCell ref="C227:C231"/>
    <mergeCell ref="D227:D231"/>
    <mergeCell ref="E227:E231"/>
    <mergeCell ref="F227:F231"/>
    <mergeCell ref="G227:G231"/>
    <mergeCell ref="C232:C236"/>
    <mergeCell ref="D232:D236"/>
    <mergeCell ref="E232:E236"/>
    <mergeCell ref="F232:F236"/>
    <mergeCell ref="G232:G236"/>
    <mergeCell ref="C257:C261"/>
    <mergeCell ref="D257:D261"/>
    <mergeCell ref="E257:E261"/>
    <mergeCell ref="F257:F261"/>
    <mergeCell ref="G257:G261"/>
    <mergeCell ref="C262:C266"/>
    <mergeCell ref="D262:D266"/>
    <mergeCell ref="E262:E266"/>
    <mergeCell ref="F262:F266"/>
    <mergeCell ref="G262:G266"/>
    <mergeCell ref="C247:C251"/>
    <mergeCell ref="D247:D251"/>
    <mergeCell ref="E247:E251"/>
    <mergeCell ref="F247:F251"/>
    <mergeCell ref="G247:G251"/>
    <mergeCell ref="C252:C256"/>
    <mergeCell ref="D252:D256"/>
    <mergeCell ref="E252:E256"/>
    <mergeCell ref="F252:F256"/>
    <mergeCell ref="G252:G256"/>
    <mergeCell ref="C277:C281"/>
    <mergeCell ref="D277:D281"/>
    <mergeCell ref="E277:E281"/>
    <mergeCell ref="F277:F281"/>
    <mergeCell ref="G277:G281"/>
    <mergeCell ref="C282:C286"/>
    <mergeCell ref="D282:D286"/>
    <mergeCell ref="E282:E286"/>
    <mergeCell ref="F282:F286"/>
    <mergeCell ref="G282:G286"/>
    <mergeCell ref="C267:C271"/>
    <mergeCell ref="D267:D271"/>
    <mergeCell ref="E267:E271"/>
    <mergeCell ref="F267:F271"/>
    <mergeCell ref="G267:G271"/>
    <mergeCell ref="C272:C276"/>
    <mergeCell ref="D272:D276"/>
    <mergeCell ref="E272:E276"/>
    <mergeCell ref="F272:F276"/>
    <mergeCell ref="G272:G276"/>
    <mergeCell ref="C297:C303"/>
    <mergeCell ref="D297:D303"/>
    <mergeCell ref="E297:E303"/>
    <mergeCell ref="F297:F303"/>
    <mergeCell ref="G297:G303"/>
    <mergeCell ref="C304:C308"/>
    <mergeCell ref="D304:D308"/>
    <mergeCell ref="E304:E308"/>
    <mergeCell ref="F304:F308"/>
    <mergeCell ref="G304:G308"/>
    <mergeCell ref="C287:C291"/>
    <mergeCell ref="D287:D291"/>
    <mergeCell ref="E287:E291"/>
    <mergeCell ref="F287:F291"/>
    <mergeCell ref="G287:G291"/>
    <mergeCell ref="C292:C296"/>
    <mergeCell ref="D292:D296"/>
    <mergeCell ref="E292:E296"/>
    <mergeCell ref="F292:F296"/>
    <mergeCell ref="G292:G296"/>
    <mergeCell ref="C319:C323"/>
    <mergeCell ref="D319:D323"/>
    <mergeCell ref="E319:E323"/>
    <mergeCell ref="F319:F323"/>
    <mergeCell ref="G319:G323"/>
    <mergeCell ref="C324:C328"/>
    <mergeCell ref="D324:D328"/>
    <mergeCell ref="E324:E328"/>
    <mergeCell ref="F324:F328"/>
    <mergeCell ref="G324:G328"/>
    <mergeCell ref="C309:C313"/>
    <mergeCell ref="D309:D313"/>
    <mergeCell ref="E309:E313"/>
    <mergeCell ref="F309:F313"/>
    <mergeCell ref="G309:G313"/>
    <mergeCell ref="C314:C318"/>
    <mergeCell ref="D314:D318"/>
    <mergeCell ref="E314:E318"/>
    <mergeCell ref="F314:F318"/>
    <mergeCell ref="G314:G318"/>
    <mergeCell ref="C339:C345"/>
    <mergeCell ref="D339:D345"/>
    <mergeCell ref="E339:E345"/>
    <mergeCell ref="F339:F345"/>
    <mergeCell ref="G339:G345"/>
    <mergeCell ref="C346:C350"/>
    <mergeCell ref="D346:D350"/>
    <mergeCell ref="E346:E350"/>
    <mergeCell ref="F346:F350"/>
    <mergeCell ref="G346:G350"/>
    <mergeCell ref="C329:C333"/>
    <mergeCell ref="D329:D333"/>
    <mergeCell ref="E329:E333"/>
    <mergeCell ref="F329:F333"/>
    <mergeCell ref="G329:G333"/>
    <mergeCell ref="C334:C338"/>
    <mergeCell ref="D334:D338"/>
    <mergeCell ref="E334:E338"/>
    <mergeCell ref="F334:F338"/>
    <mergeCell ref="G334:G338"/>
    <mergeCell ref="C361:C365"/>
    <mergeCell ref="D361:D365"/>
    <mergeCell ref="E361:E365"/>
    <mergeCell ref="F361:F365"/>
    <mergeCell ref="G361:G365"/>
    <mergeCell ref="C366:C370"/>
    <mergeCell ref="D366:D370"/>
    <mergeCell ref="E366:E370"/>
    <mergeCell ref="F366:F370"/>
    <mergeCell ref="G366:G370"/>
    <mergeCell ref="C351:C355"/>
    <mergeCell ref="D351:D355"/>
    <mergeCell ref="E351:E355"/>
    <mergeCell ref="F351:F355"/>
    <mergeCell ref="G351:G355"/>
    <mergeCell ref="C356:C360"/>
    <mergeCell ref="D356:D360"/>
    <mergeCell ref="E356:E360"/>
    <mergeCell ref="F356:F360"/>
    <mergeCell ref="G356:G360"/>
    <mergeCell ref="C381:C385"/>
    <mergeCell ref="D381:D385"/>
    <mergeCell ref="E381:E385"/>
    <mergeCell ref="F381:F385"/>
    <mergeCell ref="G381:G385"/>
    <mergeCell ref="C386:C390"/>
    <mergeCell ref="D386:D390"/>
    <mergeCell ref="E386:E390"/>
    <mergeCell ref="F386:F390"/>
    <mergeCell ref="G386:G390"/>
    <mergeCell ref="C371:C375"/>
    <mergeCell ref="D371:D375"/>
    <mergeCell ref="E371:E375"/>
    <mergeCell ref="F371:F375"/>
    <mergeCell ref="G371:G375"/>
    <mergeCell ref="C376:C380"/>
    <mergeCell ref="D376:D380"/>
    <mergeCell ref="E376:E380"/>
    <mergeCell ref="F376:F380"/>
    <mergeCell ref="G376:G380"/>
    <mergeCell ref="C401:C405"/>
    <mergeCell ref="D401:D405"/>
    <mergeCell ref="E401:E405"/>
    <mergeCell ref="F401:F405"/>
    <mergeCell ref="G401:G405"/>
    <mergeCell ref="C406:C410"/>
    <mergeCell ref="D406:D410"/>
    <mergeCell ref="E406:E410"/>
    <mergeCell ref="F406:F410"/>
    <mergeCell ref="G406:G410"/>
    <mergeCell ref="C391:C395"/>
    <mergeCell ref="D391:D395"/>
    <mergeCell ref="E391:E395"/>
    <mergeCell ref="F391:F395"/>
    <mergeCell ref="G391:G395"/>
    <mergeCell ref="C396:C400"/>
    <mergeCell ref="D396:D400"/>
    <mergeCell ref="E396:E400"/>
    <mergeCell ref="F396:F400"/>
    <mergeCell ref="G396:G400"/>
    <mergeCell ref="C421:C425"/>
    <mergeCell ref="D421:D425"/>
    <mergeCell ref="E421:E425"/>
    <mergeCell ref="F421:F425"/>
    <mergeCell ref="G421:G425"/>
    <mergeCell ref="C426:C430"/>
    <mergeCell ref="D426:D430"/>
    <mergeCell ref="E426:E430"/>
    <mergeCell ref="F426:F430"/>
    <mergeCell ref="G426:G430"/>
    <mergeCell ref="C411:C415"/>
    <mergeCell ref="D411:D415"/>
    <mergeCell ref="E411:E415"/>
    <mergeCell ref="F411:F415"/>
    <mergeCell ref="G411:G415"/>
    <mergeCell ref="C416:C420"/>
    <mergeCell ref="D416:D420"/>
    <mergeCell ref="E416:E420"/>
    <mergeCell ref="F416:F420"/>
    <mergeCell ref="G416:G420"/>
    <mergeCell ref="C441:C445"/>
    <mergeCell ref="D441:D445"/>
    <mergeCell ref="E441:E445"/>
    <mergeCell ref="F441:F445"/>
    <mergeCell ref="G441:G445"/>
    <mergeCell ref="C446:C450"/>
    <mergeCell ref="D446:D450"/>
    <mergeCell ref="E446:E450"/>
    <mergeCell ref="F446:F450"/>
    <mergeCell ref="G446:G450"/>
    <mergeCell ref="C431:C435"/>
    <mergeCell ref="D431:D435"/>
    <mergeCell ref="E431:E435"/>
    <mergeCell ref="F431:F435"/>
    <mergeCell ref="G431:G435"/>
    <mergeCell ref="C436:C440"/>
    <mergeCell ref="D436:D440"/>
    <mergeCell ref="E436:E440"/>
    <mergeCell ref="F436:F440"/>
    <mergeCell ref="G436:G440"/>
    <mergeCell ref="C461:C465"/>
    <mergeCell ref="D461:D465"/>
    <mergeCell ref="E461:E465"/>
    <mergeCell ref="F461:F465"/>
    <mergeCell ref="G461:G465"/>
    <mergeCell ref="C466:C470"/>
    <mergeCell ref="D466:D470"/>
    <mergeCell ref="E466:E470"/>
    <mergeCell ref="F466:F470"/>
    <mergeCell ref="G466:G470"/>
    <mergeCell ref="C451:C455"/>
    <mergeCell ref="D451:D455"/>
    <mergeCell ref="E451:E455"/>
    <mergeCell ref="F451:F455"/>
    <mergeCell ref="G451:G455"/>
    <mergeCell ref="C456:C460"/>
    <mergeCell ref="D456:D460"/>
    <mergeCell ref="E456:E460"/>
    <mergeCell ref="F456:F460"/>
    <mergeCell ref="G456:G460"/>
    <mergeCell ref="C481:C485"/>
    <mergeCell ref="D481:D485"/>
    <mergeCell ref="E481:E485"/>
    <mergeCell ref="F481:F485"/>
    <mergeCell ref="G481:G485"/>
    <mergeCell ref="C486:C490"/>
    <mergeCell ref="D486:D490"/>
    <mergeCell ref="E486:E490"/>
    <mergeCell ref="F486:F490"/>
    <mergeCell ref="G486:G490"/>
    <mergeCell ref="C471:C475"/>
    <mergeCell ref="D471:D475"/>
    <mergeCell ref="E471:E475"/>
    <mergeCell ref="F471:F475"/>
    <mergeCell ref="G471:G475"/>
    <mergeCell ref="C476:C480"/>
    <mergeCell ref="D476:D480"/>
    <mergeCell ref="E476:E480"/>
    <mergeCell ref="F476:F480"/>
    <mergeCell ref="G476:G480"/>
    <mergeCell ref="C501:C505"/>
    <mergeCell ref="D501:D505"/>
    <mergeCell ref="E501:E505"/>
    <mergeCell ref="F501:F505"/>
    <mergeCell ref="G501:G505"/>
    <mergeCell ref="C506:C510"/>
    <mergeCell ref="D506:D510"/>
    <mergeCell ref="E506:E510"/>
    <mergeCell ref="F506:F510"/>
    <mergeCell ref="G506:G510"/>
    <mergeCell ref="C491:C495"/>
    <mergeCell ref="D491:D495"/>
    <mergeCell ref="E491:E495"/>
    <mergeCell ref="F491:F495"/>
    <mergeCell ref="G491:G495"/>
    <mergeCell ref="C496:C500"/>
    <mergeCell ref="D496:D500"/>
    <mergeCell ref="E496:E500"/>
    <mergeCell ref="F496:F500"/>
    <mergeCell ref="G496:G500"/>
    <mergeCell ref="C521:C525"/>
    <mergeCell ref="D521:D525"/>
    <mergeCell ref="E521:E525"/>
    <mergeCell ref="F521:F525"/>
    <mergeCell ref="G521:G525"/>
    <mergeCell ref="C526:C530"/>
    <mergeCell ref="D526:D530"/>
    <mergeCell ref="E526:E530"/>
    <mergeCell ref="F526:F530"/>
    <mergeCell ref="G526:G530"/>
    <mergeCell ref="C511:C515"/>
    <mergeCell ref="D511:D515"/>
    <mergeCell ref="E511:E515"/>
    <mergeCell ref="F511:F515"/>
    <mergeCell ref="G511:G515"/>
    <mergeCell ref="C516:C520"/>
    <mergeCell ref="D516:D520"/>
    <mergeCell ref="E516:E520"/>
    <mergeCell ref="F516:F520"/>
    <mergeCell ref="G516:G520"/>
    <mergeCell ref="C541:C545"/>
    <mergeCell ref="D541:D545"/>
    <mergeCell ref="E541:E545"/>
    <mergeCell ref="F541:F545"/>
    <mergeCell ref="G541:G545"/>
    <mergeCell ref="C546:C550"/>
    <mergeCell ref="D546:D550"/>
    <mergeCell ref="E546:E550"/>
    <mergeCell ref="F546:F550"/>
    <mergeCell ref="G546:G550"/>
    <mergeCell ref="C531:C535"/>
    <mergeCell ref="D531:D535"/>
    <mergeCell ref="E531:E535"/>
    <mergeCell ref="F531:F535"/>
    <mergeCell ref="G531:G535"/>
    <mergeCell ref="C536:C540"/>
    <mergeCell ref="D536:D540"/>
    <mergeCell ref="E536:E540"/>
    <mergeCell ref="F536:F540"/>
    <mergeCell ref="G536:G540"/>
    <mergeCell ref="C561:C565"/>
    <mergeCell ref="D561:D565"/>
    <mergeCell ref="E561:E565"/>
    <mergeCell ref="F561:F565"/>
    <mergeCell ref="G561:G565"/>
    <mergeCell ref="C566:C570"/>
    <mergeCell ref="D566:D570"/>
    <mergeCell ref="E566:E570"/>
    <mergeCell ref="F566:F570"/>
    <mergeCell ref="G566:G570"/>
    <mergeCell ref="C551:C555"/>
    <mergeCell ref="D551:D555"/>
    <mergeCell ref="E551:E555"/>
    <mergeCell ref="F551:F555"/>
    <mergeCell ref="G551:G555"/>
    <mergeCell ref="C556:C560"/>
    <mergeCell ref="D556:D560"/>
    <mergeCell ref="E556:E560"/>
    <mergeCell ref="F556:F560"/>
    <mergeCell ref="G556:G560"/>
    <mergeCell ref="C581:C587"/>
    <mergeCell ref="D581:D587"/>
    <mergeCell ref="E581:E587"/>
    <mergeCell ref="F581:F587"/>
    <mergeCell ref="G581:G587"/>
    <mergeCell ref="C588:C594"/>
    <mergeCell ref="D588:D594"/>
    <mergeCell ref="E588:E594"/>
    <mergeCell ref="F588:F594"/>
    <mergeCell ref="G588:G594"/>
    <mergeCell ref="C571:C575"/>
    <mergeCell ref="D571:D575"/>
    <mergeCell ref="E571:E575"/>
    <mergeCell ref="F571:F575"/>
    <mergeCell ref="G571:G575"/>
    <mergeCell ref="C576:C580"/>
    <mergeCell ref="D576:D580"/>
    <mergeCell ref="E576:E580"/>
    <mergeCell ref="F576:F580"/>
    <mergeCell ref="G576:G580"/>
    <mergeCell ref="C609:C615"/>
    <mergeCell ref="D609:D615"/>
    <mergeCell ref="E609:E615"/>
    <mergeCell ref="F609:F615"/>
    <mergeCell ref="G609:G615"/>
    <mergeCell ref="C616:C622"/>
    <mergeCell ref="D616:D622"/>
    <mergeCell ref="E616:E622"/>
    <mergeCell ref="F616:F622"/>
    <mergeCell ref="G616:G622"/>
    <mergeCell ref="C595:C601"/>
    <mergeCell ref="D595:D601"/>
    <mergeCell ref="E595:E601"/>
    <mergeCell ref="F595:F601"/>
    <mergeCell ref="G595:G601"/>
    <mergeCell ref="C602:C608"/>
    <mergeCell ref="D602:D608"/>
    <mergeCell ref="E602:E608"/>
    <mergeCell ref="F602:F608"/>
    <mergeCell ref="G602:G608"/>
    <mergeCell ref="C637:C641"/>
    <mergeCell ref="D637:D641"/>
    <mergeCell ref="E637:E641"/>
    <mergeCell ref="F637:F641"/>
    <mergeCell ref="G637:G641"/>
    <mergeCell ref="C642:C646"/>
    <mergeCell ref="D642:D646"/>
    <mergeCell ref="E642:E646"/>
    <mergeCell ref="F642:F646"/>
    <mergeCell ref="G642:G646"/>
    <mergeCell ref="C623:C629"/>
    <mergeCell ref="D623:D629"/>
    <mergeCell ref="E623:E629"/>
    <mergeCell ref="F623:F629"/>
    <mergeCell ref="G623:G629"/>
    <mergeCell ref="C630:C636"/>
    <mergeCell ref="D630:D636"/>
    <mergeCell ref="E630:E636"/>
    <mergeCell ref="F630:F636"/>
    <mergeCell ref="G630:G636"/>
    <mergeCell ref="C657:C661"/>
    <mergeCell ref="D657:D661"/>
    <mergeCell ref="E657:E661"/>
    <mergeCell ref="F657:F661"/>
    <mergeCell ref="G657:G661"/>
    <mergeCell ref="C662:C666"/>
    <mergeCell ref="D662:D666"/>
    <mergeCell ref="E662:E666"/>
    <mergeCell ref="F662:F666"/>
    <mergeCell ref="G662:G666"/>
    <mergeCell ref="C647:C651"/>
    <mergeCell ref="D647:D651"/>
    <mergeCell ref="E647:E651"/>
    <mergeCell ref="F647:F651"/>
    <mergeCell ref="G647:G651"/>
    <mergeCell ref="C652:C656"/>
    <mergeCell ref="D652:D656"/>
    <mergeCell ref="E652:E656"/>
    <mergeCell ref="F652:F656"/>
    <mergeCell ref="G652:G656"/>
    <mergeCell ref="C677:C681"/>
    <mergeCell ref="D677:D681"/>
    <mergeCell ref="E677:E681"/>
    <mergeCell ref="F677:F681"/>
    <mergeCell ref="G677:G681"/>
    <mergeCell ref="C682:C686"/>
    <mergeCell ref="D682:D686"/>
    <mergeCell ref="E682:E686"/>
    <mergeCell ref="F682:F686"/>
    <mergeCell ref="G682:G686"/>
    <mergeCell ref="C667:C671"/>
    <mergeCell ref="D667:D671"/>
    <mergeCell ref="E667:E671"/>
    <mergeCell ref="F667:F671"/>
    <mergeCell ref="G667:G671"/>
    <mergeCell ref="C672:C676"/>
    <mergeCell ref="D672:D676"/>
    <mergeCell ref="E672:E676"/>
    <mergeCell ref="F672:F676"/>
    <mergeCell ref="G672:G676"/>
    <mergeCell ref="C697:C701"/>
    <mergeCell ref="D697:D701"/>
    <mergeCell ref="E697:E701"/>
    <mergeCell ref="F697:F701"/>
    <mergeCell ref="G697:G701"/>
    <mergeCell ref="C702:C706"/>
    <mergeCell ref="D702:D706"/>
    <mergeCell ref="E702:E706"/>
    <mergeCell ref="F702:F706"/>
    <mergeCell ref="G702:G706"/>
    <mergeCell ref="C687:C691"/>
    <mergeCell ref="D687:D691"/>
    <mergeCell ref="E687:E691"/>
    <mergeCell ref="F687:F691"/>
    <mergeCell ref="G687:G691"/>
    <mergeCell ref="C692:C696"/>
    <mergeCell ref="D692:D696"/>
    <mergeCell ref="E692:E696"/>
    <mergeCell ref="F692:F696"/>
    <mergeCell ref="G692:G696"/>
    <mergeCell ref="C717:C721"/>
    <mergeCell ref="D717:D721"/>
    <mergeCell ref="E717:E721"/>
    <mergeCell ref="F717:F721"/>
    <mergeCell ref="G717:G721"/>
    <mergeCell ref="C722:C726"/>
    <mergeCell ref="D722:D726"/>
    <mergeCell ref="E722:E726"/>
    <mergeCell ref="F722:F726"/>
    <mergeCell ref="G722:G726"/>
    <mergeCell ref="C707:C711"/>
    <mergeCell ref="D707:D711"/>
    <mergeCell ref="E707:E711"/>
    <mergeCell ref="F707:F711"/>
    <mergeCell ref="G707:G711"/>
    <mergeCell ref="C712:C716"/>
    <mergeCell ref="D712:D716"/>
    <mergeCell ref="E712:E716"/>
    <mergeCell ref="F712:F716"/>
    <mergeCell ref="G712:G716"/>
    <mergeCell ref="C737:C741"/>
    <mergeCell ref="D737:D741"/>
    <mergeCell ref="E737:E741"/>
    <mergeCell ref="F737:F741"/>
    <mergeCell ref="G737:G741"/>
    <mergeCell ref="C742:C746"/>
    <mergeCell ref="D742:D746"/>
    <mergeCell ref="E742:E746"/>
    <mergeCell ref="F742:F746"/>
    <mergeCell ref="G742:G745"/>
    <mergeCell ref="C727:C731"/>
    <mergeCell ref="D727:D731"/>
    <mergeCell ref="E727:E731"/>
    <mergeCell ref="F727:F731"/>
    <mergeCell ref="G727:G731"/>
    <mergeCell ref="C732:C736"/>
    <mergeCell ref="D732:D736"/>
    <mergeCell ref="E732:E736"/>
    <mergeCell ref="F732:F736"/>
    <mergeCell ref="G732:G736"/>
    <mergeCell ref="C757:C761"/>
    <mergeCell ref="D757:D761"/>
    <mergeCell ref="E757:E760"/>
    <mergeCell ref="F757:F761"/>
    <mergeCell ref="G757:G761"/>
    <mergeCell ref="C762:C766"/>
    <mergeCell ref="D762:D766"/>
    <mergeCell ref="E762:E766"/>
    <mergeCell ref="F762:F766"/>
    <mergeCell ref="G762:G766"/>
    <mergeCell ref="C747:C751"/>
    <mergeCell ref="D747:D751"/>
    <mergeCell ref="E747:E751"/>
    <mergeCell ref="F747:F751"/>
    <mergeCell ref="G747:G751"/>
    <mergeCell ref="C752:C756"/>
    <mergeCell ref="D752:D756"/>
    <mergeCell ref="E752:E755"/>
    <mergeCell ref="F752:F756"/>
    <mergeCell ref="G752:G756"/>
    <mergeCell ref="C777:C781"/>
    <mergeCell ref="D777:D781"/>
    <mergeCell ref="E777:E781"/>
    <mergeCell ref="F777:F781"/>
    <mergeCell ref="G777:G781"/>
    <mergeCell ref="C782:C786"/>
    <mergeCell ref="D782:D786"/>
    <mergeCell ref="E782:E786"/>
    <mergeCell ref="F782:F786"/>
    <mergeCell ref="G782:G786"/>
    <mergeCell ref="C767:C771"/>
    <mergeCell ref="D767:D771"/>
    <mergeCell ref="E767:E771"/>
    <mergeCell ref="F767:F771"/>
    <mergeCell ref="G767:G771"/>
    <mergeCell ref="C772:C776"/>
    <mergeCell ref="D772:D776"/>
    <mergeCell ref="E772:E776"/>
    <mergeCell ref="F772:F776"/>
    <mergeCell ref="G772:G776"/>
    <mergeCell ref="C797:C801"/>
    <mergeCell ref="D797:D801"/>
    <mergeCell ref="E797:E801"/>
    <mergeCell ref="F797:F801"/>
    <mergeCell ref="G797:G801"/>
    <mergeCell ref="C802:C806"/>
    <mergeCell ref="D802:D806"/>
    <mergeCell ref="E802:E806"/>
    <mergeCell ref="F802:F806"/>
    <mergeCell ref="G802:G806"/>
    <mergeCell ref="C787:C791"/>
    <mergeCell ref="D787:D791"/>
    <mergeCell ref="E787:E791"/>
    <mergeCell ref="F787:F791"/>
    <mergeCell ref="G787:G791"/>
    <mergeCell ref="C792:C796"/>
    <mergeCell ref="D792:D796"/>
    <mergeCell ref="E792:E796"/>
    <mergeCell ref="F792:F796"/>
    <mergeCell ref="G792:G796"/>
    <mergeCell ref="C817:C821"/>
    <mergeCell ref="D817:D821"/>
    <mergeCell ref="E817:E821"/>
    <mergeCell ref="F817:F821"/>
    <mergeCell ref="G817:G821"/>
    <mergeCell ref="C822:C826"/>
    <mergeCell ref="D822:D826"/>
    <mergeCell ref="E822:E826"/>
    <mergeCell ref="F822:F826"/>
    <mergeCell ref="G822:G826"/>
    <mergeCell ref="C807:C811"/>
    <mergeCell ref="D807:D811"/>
    <mergeCell ref="E807:E811"/>
    <mergeCell ref="F807:F811"/>
    <mergeCell ref="G807:G811"/>
    <mergeCell ref="C812:C816"/>
    <mergeCell ref="D812:D816"/>
    <mergeCell ref="E812:E816"/>
    <mergeCell ref="F812:F816"/>
    <mergeCell ref="G812:G816"/>
    <mergeCell ref="C837:C841"/>
    <mergeCell ref="D837:D841"/>
    <mergeCell ref="E837:E841"/>
    <mergeCell ref="F837:F841"/>
    <mergeCell ref="G837:G841"/>
    <mergeCell ref="C842:C846"/>
    <mergeCell ref="D842:D846"/>
    <mergeCell ref="E842:E846"/>
    <mergeCell ref="F842:F846"/>
    <mergeCell ref="G842:G846"/>
    <mergeCell ref="C827:C831"/>
    <mergeCell ref="D827:D831"/>
    <mergeCell ref="E827:E831"/>
    <mergeCell ref="F827:F831"/>
    <mergeCell ref="G827:G831"/>
    <mergeCell ref="C832:C836"/>
    <mergeCell ref="D832:D836"/>
    <mergeCell ref="E832:E836"/>
    <mergeCell ref="F832:F836"/>
    <mergeCell ref="G832:G836"/>
    <mergeCell ref="C857:C861"/>
    <mergeCell ref="D857:D861"/>
    <mergeCell ref="E857:E861"/>
    <mergeCell ref="F857:F861"/>
    <mergeCell ref="G857:G861"/>
    <mergeCell ref="C862:C866"/>
    <mergeCell ref="D862:D866"/>
    <mergeCell ref="E862:E866"/>
    <mergeCell ref="F862:F866"/>
    <mergeCell ref="G862:G866"/>
    <mergeCell ref="C847:C851"/>
    <mergeCell ref="D847:D851"/>
    <mergeCell ref="E847:E851"/>
    <mergeCell ref="F847:F851"/>
    <mergeCell ref="G847:G851"/>
    <mergeCell ref="C852:C856"/>
    <mergeCell ref="D852:D856"/>
    <mergeCell ref="E852:E856"/>
    <mergeCell ref="F852:F856"/>
    <mergeCell ref="G852:G856"/>
    <mergeCell ref="C877:C881"/>
    <mergeCell ref="D877:D881"/>
    <mergeCell ref="E877:E881"/>
    <mergeCell ref="F877:F881"/>
    <mergeCell ref="G877:G881"/>
    <mergeCell ref="C882:C886"/>
    <mergeCell ref="D882:D886"/>
    <mergeCell ref="E882:E886"/>
    <mergeCell ref="F882:F886"/>
    <mergeCell ref="G882:G886"/>
    <mergeCell ref="C867:C871"/>
    <mergeCell ref="D867:D871"/>
    <mergeCell ref="E867:E871"/>
    <mergeCell ref="F867:F871"/>
    <mergeCell ref="G867:G871"/>
    <mergeCell ref="C872:C876"/>
    <mergeCell ref="D872:D876"/>
    <mergeCell ref="E872:E876"/>
    <mergeCell ref="F872:F876"/>
    <mergeCell ref="G872:G876"/>
    <mergeCell ref="C897:C901"/>
    <mergeCell ref="D897:D901"/>
    <mergeCell ref="E897:E901"/>
    <mergeCell ref="F897:F901"/>
    <mergeCell ref="G897:G901"/>
    <mergeCell ref="C902:C906"/>
    <mergeCell ref="D902:D906"/>
    <mergeCell ref="E902:E906"/>
    <mergeCell ref="F902:F906"/>
    <mergeCell ref="G902:G906"/>
    <mergeCell ref="C887:C891"/>
    <mergeCell ref="D887:D891"/>
    <mergeCell ref="E887:E891"/>
    <mergeCell ref="F887:F891"/>
    <mergeCell ref="G887:G891"/>
    <mergeCell ref="C892:C896"/>
    <mergeCell ref="D892:D896"/>
    <mergeCell ref="E892:E896"/>
    <mergeCell ref="F892:F896"/>
    <mergeCell ref="G892:G896"/>
    <mergeCell ref="C917:C921"/>
    <mergeCell ref="D917:D921"/>
    <mergeCell ref="E917:E921"/>
    <mergeCell ref="F917:F921"/>
    <mergeCell ref="G917:G921"/>
    <mergeCell ref="C922:C926"/>
    <mergeCell ref="D922:D926"/>
    <mergeCell ref="E922:E926"/>
    <mergeCell ref="F922:F926"/>
    <mergeCell ref="G922:G926"/>
    <mergeCell ref="C907:C911"/>
    <mergeCell ref="D907:D911"/>
    <mergeCell ref="E907:E911"/>
    <mergeCell ref="F907:F911"/>
    <mergeCell ref="G907:G911"/>
    <mergeCell ref="C912:C916"/>
    <mergeCell ref="D912:D916"/>
    <mergeCell ref="E912:E916"/>
    <mergeCell ref="F912:F916"/>
    <mergeCell ref="G912:G916"/>
    <mergeCell ref="C937:C941"/>
    <mergeCell ref="D937:D941"/>
    <mergeCell ref="E937:E941"/>
    <mergeCell ref="F937:F941"/>
    <mergeCell ref="G937:G941"/>
    <mergeCell ref="C942:C946"/>
    <mergeCell ref="D942:D946"/>
    <mergeCell ref="E942:E946"/>
    <mergeCell ref="F942:F946"/>
    <mergeCell ref="G942:G946"/>
    <mergeCell ref="C927:C931"/>
    <mergeCell ref="D927:D931"/>
    <mergeCell ref="E927:E931"/>
    <mergeCell ref="F927:F931"/>
    <mergeCell ref="G927:G931"/>
    <mergeCell ref="C932:C936"/>
    <mergeCell ref="D932:D936"/>
    <mergeCell ref="E932:E936"/>
    <mergeCell ref="F932:F936"/>
    <mergeCell ref="G932:G936"/>
    <mergeCell ref="C957:C961"/>
    <mergeCell ref="D957:D961"/>
    <mergeCell ref="E957:E961"/>
    <mergeCell ref="F957:F961"/>
    <mergeCell ref="G957:G961"/>
    <mergeCell ref="C962:C966"/>
    <mergeCell ref="D962:D966"/>
    <mergeCell ref="E962:E966"/>
    <mergeCell ref="F962:F966"/>
    <mergeCell ref="G962:G966"/>
    <mergeCell ref="C947:C951"/>
    <mergeCell ref="D947:D951"/>
    <mergeCell ref="E947:E951"/>
    <mergeCell ref="F947:F951"/>
    <mergeCell ref="G947:G951"/>
    <mergeCell ref="C952:C956"/>
    <mergeCell ref="D952:D956"/>
    <mergeCell ref="E952:E956"/>
    <mergeCell ref="F952:F956"/>
    <mergeCell ref="G952:G956"/>
    <mergeCell ref="C977:C981"/>
    <mergeCell ref="D977:D981"/>
    <mergeCell ref="E977:E981"/>
    <mergeCell ref="F977:F981"/>
    <mergeCell ref="G977:G981"/>
    <mergeCell ref="C982:C986"/>
    <mergeCell ref="D982:D986"/>
    <mergeCell ref="E982:E986"/>
    <mergeCell ref="F982:F986"/>
    <mergeCell ref="G982:G986"/>
    <mergeCell ref="C967:C971"/>
    <mergeCell ref="D967:D971"/>
    <mergeCell ref="E967:E971"/>
    <mergeCell ref="F967:F971"/>
    <mergeCell ref="G967:G971"/>
    <mergeCell ref="C972:C976"/>
    <mergeCell ref="D972:D976"/>
    <mergeCell ref="E972:E976"/>
    <mergeCell ref="F972:F976"/>
    <mergeCell ref="G972:G976"/>
    <mergeCell ref="C997:C1001"/>
    <mergeCell ref="D997:D1001"/>
    <mergeCell ref="E997:E1001"/>
    <mergeCell ref="F997:F1001"/>
    <mergeCell ref="G997:G1001"/>
    <mergeCell ref="C1002:C1006"/>
    <mergeCell ref="D1002:D1006"/>
    <mergeCell ref="E1002:E1006"/>
    <mergeCell ref="F1002:F1006"/>
    <mergeCell ref="G1002:G1006"/>
    <mergeCell ref="C987:C991"/>
    <mergeCell ref="D987:D991"/>
    <mergeCell ref="E987:E991"/>
    <mergeCell ref="F987:F991"/>
    <mergeCell ref="G987:G991"/>
    <mergeCell ref="C992:C996"/>
    <mergeCell ref="D992:D996"/>
    <mergeCell ref="E992:E996"/>
    <mergeCell ref="F992:F996"/>
    <mergeCell ref="G992:G996"/>
    <mergeCell ref="C1017:C1021"/>
    <mergeCell ref="D1017:D1021"/>
    <mergeCell ref="E1017:E1021"/>
    <mergeCell ref="F1017:F1021"/>
    <mergeCell ref="G1017:G1021"/>
    <mergeCell ref="C1022:C1026"/>
    <mergeCell ref="D1022:D1026"/>
    <mergeCell ref="E1022:E1026"/>
    <mergeCell ref="F1022:F1026"/>
    <mergeCell ref="G1022:G1026"/>
    <mergeCell ref="C1007:C1011"/>
    <mergeCell ref="D1007:D1011"/>
    <mergeCell ref="E1007:E1011"/>
    <mergeCell ref="F1007:F1011"/>
    <mergeCell ref="G1007:G1011"/>
    <mergeCell ref="C1012:C1016"/>
    <mergeCell ref="D1012:D1016"/>
    <mergeCell ref="E1012:E1016"/>
    <mergeCell ref="F1012:F1016"/>
    <mergeCell ref="G1012:G1016"/>
    <mergeCell ref="C1037:C1041"/>
    <mergeCell ref="D1037:D1041"/>
    <mergeCell ref="E1037:E1041"/>
    <mergeCell ref="F1037:F1041"/>
    <mergeCell ref="G1037:G1041"/>
    <mergeCell ref="C1042:C1046"/>
    <mergeCell ref="D1042:D1046"/>
    <mergeCell ref="E1042:E1046"/>
    <mergeCell ref="F1042:F1046"/>
    <mergeCell ref="G1042:G1046"/>
    <mergeCell ref="C1027:C1031"/>
    <mergeCell ref="D1027:D1031"/>
    <mergeCell ref="E1027:E1031"/>
    <mergeCell ref="F1027:F1031"/>
    <mergeCell ref="G1027:G1031"/>
    <mergeCell ref="C1032:C1036"/>
    <mergeCell ref="D1032:D1036"/>
    <mergeCell ref="E1032:E1036"/>
    <mergeCell ref="F1032:F1036"/>
    <mergeCell ref="G1032:G1036"/>
    <mergeCell ref="C1057:C1061"/>
    <mergeCell ref="D1057:D1061"/>
    <mergeCell ref="E1057:E1061"/>
    <mergeCell ref="F1057:F1061"/>
    <mergeCell ref="G1057:G1061"/>
    <mergeCell ref="C1062:C1066"/>
    <mergeCell ref="D1062:D1066"/>
    <mergeCell ref="E1062:E1066"/>
    <mergeCell ref="F1062:F1066"/>
    <mergeCell ref="G1062:G1066"/>
    <mergeCell ref="C1047:C1051"/>
    <mergeCell ref="D1047:D1051"/>
    <mergeCell ref="E1047:E1051"/>
    <mergeCell ref="F1047:F1051"/>
    <mergeCell ref="G1047:G1051"/>
    <mergeCell ref="C1052:C1056"/>
    <mergeCell ref="D1052:D1056"/>
    <mergeCell ref="E1052:E1056"/>
    <mergeCell ref="F1052:F1056"/>
    <mergeCell ref="G1052:G1056"/>
    <mergeCell ref="C1077:C1081"/>
    <mergeCell ref="D1077:D1081"/>
    <mergeCell ref="E1077:E1081"/>
    <mergeCell ref="F1077:F1081"/>
    <mergeCell ref="G1077:G1081"/>
    <mergeCell ref="C1082:C1086"/>
    <mergeCell ref="D1082:D1086"/>
    <mergeCell ref="E1082:E1086"/>
    <mergeCell ref="F1082:F1086"/>
    <mergeCell ref="G1082:G1086"/>
    <mergeCell ref="C1067:C1071"/>
    <mergeCell ref="D1067:D1071"/>
    <mergeCell ref="E1067:E1071"/>
    <mergeCell ref="F1067:F1071"/>
    <mergeCell ref="G1067:G1071"/>
    <mergeCell ref="C1072:C1076"/>
    <mergeCell ref="D1072:D1076"/>
    <mergeCell ref="E1072:E1076"/>
    <mergeCell ref="F1072:F1076"/>
    <mergeCell ref="G1072:G1076"/>
    <mergeCell ref="C1097:C1101"/>
    <mergeCell ref="D1097:D1101"/>
    <mergeCell ref="E1097:E1101"/>
    <mergeCell ref="F1097:F1101"/>
    <mergeCell ref="G1097:G1101"/>
    <mergeCell ref="C1102:C1106"/>
    <mergeCell ref="D1102:D1106"/>
    <mergeCell ref="E1102:E1106"/>
    <mergeCell ref="F1102:F1106"/>
    <mergeCell ref="G1102:G1106"/>
    <mergeCell ref="C1087:C1091"/>
    <mergeCell ref="D1087:D1091"/>
    <mergeCell ref="E1087:E1091"/>
    <mergeCell ref="F1087:F1091"/>
    <mergeCell ref="G1087:G1091"/>
    <mergeCell ref="C1092:C1096"/>
    <mergeCell ref="D1092:D1096"/>
    <mergeCell ref="E1092:E1096"/>
    <mergeCell ref="F1092:F1096"/>
    <mergeCell ref="G1092:G1096"/>
    <mergeCell ref="C1117:C1121"/>
    <mergeCell ref="D1117:D1121"/>
    <mergeCell ref="E1117:E1121"/>
    <mergeCell ref="F1117:F1121"/>
    <mergeCell ref="G1117:G1121"/>
    <mergeCell ref="C1122:C1126"/>
    <mergeCell ref="D1122:D1126"/>
    <mergeCell ref="E1122:E1126"/>
    <mergeCell ref="F1122:F1126"/>
    <mergeCell ref="G1122:G1126"/>
    <mergeCell ref="C1107:C1111"/>
    <mergeCell ref="D1107:D1111"/>
    <mergeCell ref="E1107:E1111"/>
    <mergeCell ref="F1107:F1111"/>
    <mergeCell ref="G1107:G1111"/>
    <mergeCell ref="C1112:C1116"/>
    <mergeCell ref="D1112:D1116"/>
    <mergeCell ref="E1112:E1116"/>
    <mergeCell ref="F1112:F1116"/>
    <mergeCell ref="G1112:G1116"/>
    <mergeCell ref="C1137:C1141"/>
    <mergeCell ref="D1137:D1141"/>
    <mergeCell ref="E1137:E1141"/>
    <mergeCell ref="F1137:F1141"/>
    <mergeCell ref="G1137:G1141"/>
    <mergeCell ref="C1142:C1146"/>
    <mergeCell ref="D1142:D1146"/>
    <mergeCell ref="E1142:E1146"/>
    <mergeCell ref="F1142:F1146"/>
    <mergeCell ref="G1142:G1146"/>
    <mergeCell ref="C1127:C1131"/>
    <mergeCell ref="D1127:D1131"/>
    <mergeCell ref="E1127:E1131"/>
    <mergeCell ref="F1127:F1131"/>
    <mergeCell ref="G1127:G1131"/>
    <mergeCell ref="C1132:C1136"/>
    <mergeCell ref="D1132:D1136"/>
    <mergeCell ref="E1132:E1136"/>
    <mergeCell ref="F1132:F1136"/>
    <mergeCell ref="G1132:G1136"/>
    <mergeCell ref="C1157:C1161"/>
    <mergeCell ref="D1157:D1161"/>
    <mergeCell ref="E1157:E1161"/>
    <mergeCell ref="F1157:F1161"/>
    <mergeCell ref="G1157:G1161"/>
    <mergeCell ref="C1162:C1166"/>
    <mergeCell ref="D1162:D1166"/>
    <mergeCell ref="E1162:E1166"/>
    <mergeCell ref="F1162:F1166"/>
    <mergeCell ref="G1162:G1166"/>
    <mergeCell ref="C1147:C1151"/>
    <mergeCell ref="D1147:D1151"/>
    <mergeCell ref="E1147:E1151"/>
    <mergeCell ref="F1147:F1151"/>
    <mergeCell ref="G1147:G1151"/>
    <mergeCell ref="C1152:C1156"/>
    <mergeCell ref="D1152:D1156"/>
    <mergeCell ref="E1152:E1156"/>
    <mergeCell ref="F1152:F1156"/>
    <mergeCell ref="G1152:G1156"/>
    <mergeCell ref="C1177:C1181"/>
    <mergeCell ref="D1177:D1181"/>
    <mergeCell ref="E1177:E1181"/>
    <mergeCell ref="F1177:F1181"/>
    <mergeCell ref="G1177:G1181"/>
    <mergeCell ref="C1182:C1186"/>
    <mergeCell ref="D1182:D1186"/>
    <mergeCell ref="E1182:E1186"/>
    <mergeCell ref="F1182:F1186"/>
    <mergeCell ref="G1182:G1186"/>
    <mergeCell ref="C1167:C1171"/>
    <mergeCell ref="D1167:D1171"/>
    <mergeCell ref="E1167:E1171"/>
    <mergeCell ref="F1167:F1171"/>
    <mergeCell ref="G1167:G1171"/>
    <mergeCell ref="C1172:C1176"/>
    <mergeCell ref="D1172:D1176"/>
    <mergeCell ref="E1172:E1176"/>
    <mergeCell ref="F1172:F1176"/>
    <mergeCell ref="G1172:G1176"/>
    <mergeCell ref="C1197:C1201"/>
    <mergeCell ref="D1197:D1201"/>
    <mergeCell ref="E1197:E1201"/>
    <mergeCell ref="F1197:F1201"/>
    <mergeCell ref="G1197:G1201"/>
    <mergeCell ref="C1207:C1211"/>
    <mergeCell ref="D1207:D1211"/>
    <mergeCell ref="E1207:E1211"/>
    <mergeCell ref="F1207:F1211"/>
    <mergeCell ref="G1207:G1211"/>
    <mergeCell ref="C1187:C1191"/>
    <mergeCell ref="D1187:D1191"/>
    <mergeCell ref="E1187:E1191"/>
    <mergeCell ref="F1187:F1191"/>
    <mergeCell ref="G1187:G1191"/>
    <mergeCell ref="C1192:C1196"/>
    <mergeCell ref="D1192:D1196"/>
    <mergeCell ref="E1192:E1196"/>
    <mergeCell ref="F1192:F1196"/>
    <mergeCell ref="G1192:G1196"/>
    <mergeCell ref="E1202:E1206"/>
    <mergeCell ref="D1202:D1206"/>
    <mergeCell ref="C1202:C1206"/>
    <mergeCell ref="C1222:C1226"/>
    <mergeCell ref="D1222:D1226"/>
    <mergeCell ref="E1222:E1226"/>
    <mergeCell ref="F1222:F1226"/>
    <mergeCell ref="G1222:G1226"/>
    <mergeCell ref="C1227:C1231"/>
    <mergeCell ref="D1227:D1231"/>
    <mergeCell ref="E1227:E1231"/>
    <mergeCell ref="F1227:F1231"/>
    <mergeCell ref="G1227:G1231"/>
    <mergeCell ref="C1212:C1216"/>
    <mergeCell ref="D1212:D1216"/>
    <mergeCell ref="E1212:E1216"/>
    <mergeCell ref="F1212:F1216"/>
    <mergeCell ref="G1212:G1216"/>
    <mergeCell ref="C1217:C1221"/>
    <mergeCell ref="D1217:D1221"/>
    <mergeCell ref="E1217:E1221"/>
    <mergeCell ref="F1217:F1221"/>
    <mergeCell ref="G1217:G1221"/>
    <mergeCell ref="C1242:C1246"/>
    <mergeCell ref="D1242:D1246"/>
    <mergeCell ref="E1242:E1246"/>
    <mergeCell ref="F1242:F1246"/>
    <mergeCell ref="G1242:G1246"/>
    <mergeCell ref="C1247:C1251"/>
    <mergeCell ref="D1247:D1251"/>
    <mergeCell ref="E1247:E1251"/>
    <mergeCell ref="F1247:F1251"/>
    <mergeCell ref="G1247:G1251"/>
    <mergeCell ref="C1232:C1236"/>
    <mergeCell ref="D1232:D1236"/>
    <mergeCell ref="E1232:E1236"/>
    <mergeCell ref="F1232:F1236"/>
    <mergeCell ref="G1232:G1236"/>
    <mergeCell ref="C1237:C1241"/>
    <mergeCell ref="D1237:D1241"/>
    <mergeCell ref="E1237:E1241"/>
    <mergeCell ref="F1237:F1241"/>
    <mergeCell ref="G1237:G1241"/>
    <mergeCell ref="C1262:C1266"/>
    <mergeCell ref="D1262:D1266"/>
    <mergeCell ref="E1262:E1266"/>
    <mergeCell ref="F1262:F1266"/>
    <mergeCell ref="G1262:G1266"/>
    <mergeCell ref="C1267:C1271"/>
    <mergeCell ref="D1267:D1271"/>
    <mergeCell ref="E1267:E1271"/>
    <mergeCell ref="F1267:F1271"/>
    <mergeCell ref="G1267:G1271"/>
    <mergeCell ref="C1252:C1256"/>
    <mergeCell ref="D1252:D1256"/>
    <mergeCell ref="E1252:E1256"/>
    <mergeCell ref="F1252:F1256"/>
    <mergeCell ref="G1252:G1256"/>
    <mergeCell ref="C1257:C1261"/>
    <mergeCell ref="D1257:D1261"/>
    <mergeCell ref="E1257:E1261"/>
    <mergeCell ref="F1257:F1261"/>
    <mergeCell ref="G1257:G1261"/>
    <mergeCell ref="D1294:G1294"/>
    <mergeCell ref="C1295:C1301"/>
    <mergeCell ref="D1295:D1301"/>
    <mergeCell ref="E1295:E1301"/>
    <mergeCell ref="F1295:F1301"/>
    <mergeCell ref="G1295:G1301"/>
    <mergeCell ref="C1282:C1286"/>
    <mergeCell ref="D1282:D1286"/>
    <mergeCell ref="E1282:E1286"/>
    <mergeCell ref="F1282:F1286"/>
    <mergeCell ref="G1282:G1286"/>
    <mergeCell ref="C1287:C1293"/>
    <mergeCell ref="D1287:D1293"/>
    <mergeCell ref="E1287:E1293"/>
    <mergeCell ref="F1287:F1293"/>
    <mergeCell ref="G1287:G1293"/>
    <mergeCell ref="C1272:C1276"/>
    <mergeCell ref="D1272:D1276"/>
    <mergeCell ref="E1272:E1276"/>
    <mergeCell ref="F1272:F1276"/>
    <mergeCell ref="G1272:G1276"/>
    <mergeCell ref="C1277:C1281"/>
    <mergeCell ref="D1277:D1281"/>
    <mergeCell ref="E1277:E1281"/>
    <mergeCell ref="F1277:F1281"/>
    <mergeCell ref="G1277:G1281"/>
    <mergeCell ref="C1314:C1318"/>
    <mergeCell ref="D1314:D1318"/>
    <mergeCell ref="E1314:E1318"/>
    <mergeCell ref="F1314:F1318"/>
    <mergeCell ref="G1314:G1318"/>
    <mergeCell ref="C1319:C1323"/>
    <mergeCell ref="D1319:D1323"/>
    <mergeCell ref="E1319:E1323"/>
    <mergeCell ref="F1319:F1323"/>
    <mergeCell ref="G1319:G1323"/>
    <mergeCell ref="C1302:C1308"/>
    <mergeCell ref="D1302:D1308"/>
    <mergeCell ref="E1302:E1308"/>
    <mergeCell ref="F1302:F1308"/>
    <mergeCell ref="G1302:G1308"/>
    <mergeCell ref="C1309:C1313"/>
    <mergeCell ref="D1309:D1313"/>
    <mergeCell ref="E1309:E1313"/>
    <mergeCell ref="F1309:F1313"/>
    <mergeCell ref="G1309:G1313"/>
    <mergeCell ref="C1334:C1338"/>
    <mergeCell ref="D1334:D1338"/>
    <mergeCell ref="E1334:E1338"/>
    <mergeCell ref="F1334:F1338"/>
    <mergeCell ref="G1334:G1338"/>
    <mergeCell ref="C1339:C1343"/>
    <mergeCell ref="D1339:D1343"/>
    <mergeCell ref="E1339:E1343"/>
    <mergeCell ref="F1339:F1343"/>
    <mergeCell ref="G1339:G1343"/>
    <mergeCell ref="C1324:C1328"/>
    <mergeCell ref="D1324:D1328"/>
    <mergeCell ref="E1324:E1328"/>
    <mergeCell ref="F1324:F1328"/>
    <mergeCell ref="G1324:G1328"/>
    <mergeCell ref="C1329:C1333"/>
    <mergeCell ref="D1329:D1333"/>
    <mergeCell ref="E1329:E1333"/>
    <mergeCell ref="F1329:F1333"/>
    <mergeCell ref="G1329:G1333"/>
    <mergeCell ref="C1354:C1358"/>
    <mergeCell ref="D1354:D1358"/>
    <mergeCell ref="E1354:E1358"/>
    <mergeCell ref="F1354:F1358"/>
    <mergeCell ref="G1354:G1358"/>
    <mergeCell ref="C1359:C1363"/>
    <mergeCell ref="D1359:D1363"/>
    <mergeCell ref="E1359:E1363"/>
    <mergeCell ref="F1359:F1363"/>
    <mergeCell ref="G1359:G1363"/>
    <mergeCell ref="C1344:C1348"/>
    <mergeCell ref="D1344:D1348"/>
    <mergeCell ref="E1344:E1348"/>
    <mergeCell ref="F1344:F1348"/>
    <mergeCell ref="G1344:G1348"/>
    <mergeCell ref="C1349:C1353"/>
    <mergeCell ref="D1349:D1353"/>
    <mergeCell ref="E1349:E1353"/>
    <mergeCell ref="F1349:F1353"/>
    <mergeCell ref="G1349:G1353"/>
    <mergeCell ref="C1374:C1378"/>
    <mergeCell ref="D1374:D1378"/>
    <mergeCell ref="E1374:E1378"/>
    <mergeCell ref="F1374:F1378"/>
    <mergeCell ref="G1374:G1378"/>
    <mergeCell ref="C1379:C1383"/>
    <mergeCell ref="D1379:D1383"/>
    <mergeCell ref="E1379:E1383"/>
    <mergeCell ref="F1379:F1383"/>
    <mergeCell ref="G1379:G1383"/>
    <mergeCell ref="C1364:C1368"/>
    <mergeCell ref="D1364:D1368"/>
    <mergeCell ref="E1364:E1368"/>
    <mergeCell ref="F1364:F1368"/>
    <mergeCell ref="G1364:G1368"/>
    <mergeCell ref="C1369:C1373"/>
    <mergeCell ref="D1369:D1373"/>
    <mergeCell ref="E1369:E1373"/>
    <mergeCell ref="F1369:F1373"/>
    <mergeCell ref="G1369:G1373"/>
    <mergeCell ref="C1394:C1398"/>
    <mergeCell ref="D1394:D1398"/>
    <mergeCell ref="E1394:E1398"/>
    <mergeCell ref="F1394:F1398"/>
    <mergeCell ref="G1394:G1398"/>
    <mergeCell ref="C1399:C1403"/>
    <mergeCell ref="D1399:D1403"/>
    <mergeCell ref="E1399:E1403"/>
    <mergeCell ref="F1399:F1403"/>
    <mergeCell ref="G1399:G1403"/>
    <mergeCell ref="C1384:C1388"/>
    <mergeCell ref="D1384:D1388"/>
    <mergeCell ref="E1384:E1388"/>
    <mergeCell ref="F1384:F1388"/>
    <mergeCell ref="G1384:G1388"/>
    <mergeCell ref="C1389:C1393"/>
    <mergeCell ref="D1389:D1393"/>
    <mergeCell ref="E1389:E1393"/>
    <mergeCell ref="F1389:F1393"/>
    <mergeCell ref="G1389:G1393"/>
    <mergeCell ref="C1414:C1418"/>
    <mergeCell ref="D1414:D1418"/>
    <mergeCell ref="E1414:E1418"/>
    <mergeCell ref="F1414:F1418"/>
    <mergeCell ref="G1414:G1418"/>
    <mergeCell ref="C1419:C1423"/>
    <mergeCell ref="D1419:D1423"/>
    <mergeCell ref="E1419:E1423"/>
    <mergeCell ref="F1419:F1423"/>
    <mergeCell ref="G1419:G1423"/>
    <mergeCell ref="C1404:C1408"/>
    <mergeCell ref="D1404:D1408"/>
    <mergeCell ref="E1404:E1408"/>
    <mergeCell ref="F1404:F1408"/>
    <mergeCell ref="G1404:G1408"/>
    <mergeCell ref="C1409:C1413"/>
    <mergeCell ref="D1409:D1413"/>
    <mergeCell ref="E1409:E1413"/>
    <mergeCell ref="F1409:F1413"/>
    <mergeCell ref="G1409:G1413"/>
    <mergeCell ref="C1434:C1438"/>
    <mergeCell ref="D1434:D1438"/>
    <mergeCell ref="E1434:E1438"/>
    <mergeCell ref="F1434:F1438"/>
    <mergeCell ref="G1434:G1438"/>
    <mergeCell ref="C1439:C1443"/>
    <mergeCell ref="D1439:D1443"/>
    <mergeCell ref="E1439:E1443"/>
    <mergeCell ref="F1439:F1443"/>
    <mergeCell ref="G1439:G1443"/>
    <mergeCell ref="C1424:C1428"/>
    <mergeCell ref="D1424:D1428"/>
    <mergeCell ref="E1424:E1428"/>
    <mergeCell ref="F1424:F1428"/>
    <mergeCell ref="G1424:G1428"/>
    <mergeCell ref="C1429:C1433"/>
    <mergeCell ref="D1429:D1433"/>
    <mergeCell ref="E1429:E1433"/>
    <mergeCell ref="F1429:F1433"/>
    <mergeCell ref="G1429:G1433"/>
    <mergeCell ref="C1454:C1458"/>
    <mergeCell ref="D1454:D1458"/>
    <mergeCell ref="E1454:E1458"/>
    <mergeCell ref="F1454:F1458"/>
    <mergeCell ref="G1454:G1458"/>
    <mergeCell ref="C1459:C1463"/>
    <mergeCell ref="D1459:D1463"/>
    <mergeCell ref="E1459:E1463"/>
    <mergeCell ref="F1459:F1463"/>
    <mergeCell ref="G1459:G1463"/>
    <mergeCell ref="C1444:C1448"/>
    <mergeCell ref="D1444:D1448"/>
    <mergeCell ref="E1444:E1448"/>
    <mergeCell ref="F1444:F1448"/>
    <mergeCell ref="G1444:G1448"/>
    <mergeCell ref="C1449:C1453"/>
    <mergeCell ref="D1449:D1453"/>
    <mergeCell ref="E1449:E1453"/>
    <mergeCell ref="F1449:F1453"/>
    <mergeCell ref="G1449:G1453"/>
    <mergeCell ref="C1474:C1478"/>
    <mergeCell ref="D1474:D1478"/>
    <mergeCell ref="E1474:E1478"/>
    <mergeCell ref="F1474:F1478"/>
    <mergeCell ref="G1474:G1478"/>
    <mergeCell ref="C1479:C1483"/>
    <mergeCell ref="D1479:D1483"/>
    <mergeCell ref="E1479:E1483"/>
    <mergeCell ref="F1479:F1483"/>
    <mergeCell ref="G1479:G1483"/>
    <mergeCell ref="C1464:C1468"/>
    <mergeCell ref="D1464:D1468"/>
    <mergeCell ref="E1464:E1468"/>
    <mergeCell ref="F1464:F1468"/>
    <mergeCell ref="G1464:G1468"/>
    <mergeCell ref="C1469:C1473"/>
    <mergeCell ref="D1469:D1473"/>
    <mergeCell ref="E1469:E1473"/>
    <mergeCell ref="F1469:F1473"/>
    <mergeCell ref="G1469:G1473"/>
    <mergeCell ref="C1494:C1498"/>
    <mergeCell ref="D1494:D1498"/>
    <mergeCell ref="E1494:E1498"/>
    <mergeCell ref="F1494:F1498"/>
    <mergeCell ref="G1494:G1498"/>
    <mergeCell ref="C1499:C1503"/>
    <mergeCell ref="D1499:D1503"/>
    <mergeCell ref="E1499:E1503"/>
    <mergeCell ref="F1499:F1503"/>
    <mergeCell ref="G1499:G1503"/>
    <mergeCell ref="C1484:C1488"/>
    <mergeCell ref="D1484:D1488"/>
    <mergeCell ref="E1484:E1488"/>
    <mergeCell ref="F1484:F1488"/>
    <mergeCell ref="G1484:G1488"/>
    <mergeCell ref="C1489:C1493"/>
    <mergeCell ref="D1489:D1493"/>
    <mergeCell ref="E1489:E1493"/>
    <mergeCell ref="F1489:F1493"/>
    <mergeCell ref="G1489:G1493"/>
    <mergeCell ref="C1514:C1518"/>
    <mergeCell ref="D1514:D1518"/>
    <mergeCell ref="E1514:E1518"/>
    <mergeCell ref="F1514:F1518"/>
    <mergeCell ref="G1514:G1518"/>
    <mergeCell ref="C1519:C1523"/>
    <mergeCell ref="D1519:D1523"/>
    <mergeCell ref="E1519:E1523"/>
    <mergeCell ref="F1519:F1523"/>
    <mergeCell ref="G1519:G1523"/>
    <mergeCell ref="C1504:C1508"/>
    <mergeCell ref="D1504:D1508"/>
    <mergeCell ref="E1504:E1508"/>
    <mergeCell ref="F1504:F1508"/>
    <mergeCell ref="G1504:G1508"/>
    <mergeCell ref="C1509:C1513"/>
    <mergeCell ref="D1509:D1513"/>
    <mergeCell ref="E1509:E1513"/>
    <mergeCell ref="F1509:F1513"/>
    <mergeCell ref="G1509:G1513"/>
    <mergeCell ref="C1534:C1538"/>
    <mergeCell ref="D1534:D1538"/>
    <mergeCell ref="E1534:E1538"/>
    <mergeCell ref="F1534:F1538"/>
    <mergeCell ref="G1534:G1538"/>
    <mergeCell ref="C1539:C1543"/>
    <mergeCell ref="D1539:D1543"/>
    <mergeCell ref="E1539:E1543"/>
    <mergeCell ref="F1539:F1543"/>
    <mergeCell ref="G1539:G1543"/>
    <mergeCell ref="C1524:C1528"/>
    <mergeCell ref="D1524:D1528"/>
    <mergeCell ref="E1524:E1528"/>
    <mergeCell ref="F1524:F1528"/>
    <mergeCell ref="G1524:G1528"/>
    <mergeCell ref="C1529:C1533"/>
    <mergeCell ref="D1529:D1533"/>
    <mergeCell ref="E1529:E1533"/>
    <mergeCell ref="F1529:F1533"/>
    <mergeCell ref="G1529:G1533"/>
    <mergeCell ref="C1554:C1558"/>
    <mergeCell ref="D1554:D1558"/>
    <mergeCell ref="E1554:E1558"/>
    <mergeCell ref="F1554:F1558"/>
    <mergeCell ref="G1554:G1558"/>
    <mergeCell ref="C1559:C1563"/>
    <mergeCell ref="D1559:D1563"/>
    <mergeCell ref="E1559:E1563"/>
    <mergeCell ref="F1559:F1563"/>
    <mergeCell ref="G1559:G1563"/>
    <mergeCell ref="C1544:C1548"/>
    <mergeCell ref="D1544:D1548"/>
    <mergeCell ref="E1544:E1548"/>
    <mergeCell ref="F1544:F1548"/>
    <mergeCell ref="G1544:G1548"/>
    <mergeCell ref="C1549:C1553"/>
    <mergeCell ref="D1549:D1553"/>
    <mergeCell ref="E1549:E1553"/>
    <mergeCell ref="F1549:F1553"/>
    <mergeCell ref="G1549:G1553"/>
    <mergeCell ref="C1574:C1578"/>
    <mergeCell ref="D1574:D1578"/>
    <mergeCell ref="E1574:E1578"/>
    <mergeCell ref="F1574:F1578"/>
    <mergeCell ref="G1574:G1578"/>
    <mergeCell ref="C1579:C1583"/>
    <mergeCell ref="D1579:D1583"/>
    <mergeCell ref="E1579:E1583"/>
    <mergeCell ref="F1579:F1583"/>
    <mergeCell ref="G1579:G1583"/>
    <mergeCell ref="C1564:C1568"/>
    <mergeCell ref="D1564:D1568"/>
    <mergeCell ref="E1564:E1568"/>
    <mergeCell ref="F1564:F1568"/>
    <mergeCell ref="G1564:G1568"/>
    <mergeCell ref="C1569:C1573"/>
    <mergeCell ref="D1569:D1573"/>
    <mergeCell ref="E1569:E1573"/>
    <mergeCell ref="F1569:F1573"/>
    <mergeCell ref="G1569:G1573"/>
    <mergeCell ref="C1594:C1598"/>
    <mergeCell ref="D1594:D1598"/>
    <mergeCell ref="E1594:E1598"/>
    <mergeCell ref="F1594:F1598"/>
    <mergeCell ref="G1594:G1598"/>
    <mergeCell ref="C1599:C1603"/>
    <mergeCell ref="D1599:D1603"/>
    <mergeCell ref="E1599:E1603"/>
    <mergeCell ref="F1599:F1603"/>
    <mergeCell ref="G1599:G1603"/>
    <mergeCell ref="C1584:C1588"/>
    <mergeCell ref="D1584:D1588"/>
    <mergeCell ref="E1584:E1588"/>
    <mergeCell ref="F1584:F1588"/>
    <mergeCell ref="G1584:G1588"/>
    <mergeCell ref="C1589:C1593"/>
    <mergeCell ref="D1589:D1593"/>
    <mergeCell ref="E1589:E1593"/>
    <mergeCell ref="F1589:F1593"/>
    <mergeCell ref="G1589:G1593"/>
    <mergeCell ref="C1614:C1618"/>
    <mergeCell ref="D1614:D1618"/>
    <mergeCell ref="E1614:E1618"/>
    <mergeCell ref="F1614:F1618"/>
    <mergeCell ref="G1614:G1618"/>
    <mergeCell ref="C1619:C1623"/>
    <mergeCell ref="D1619:D1623"/>
    <mergeCell ref="E1619:E1623"/>
    <mergeCell ref="F1619:F1623"/>
    <mergeCell ref="G1619:G1623"/>
    <mergeCell ref="C1604:C1608"/>
    <mergeCell ref="D1604:D1608"/>
    <mergeCell ref="E1604:E1608"/>
    <mergeCell ref="F1604:F1608"/>
    <mergeCell ref="G1604:G1608"/>
    <mergeCell ref="C1609:C1613"/>
    <mergeCell ref="D1609:D1613"/>
    <mergeCell ref="E1609:E1613"/>
    <mergeCell ref="F1609:F1613"/>
    <mergeCell ref="G1609:G1613"/>
    <mergeCell ref="C1641:C1647"/>
    <mergeCell ref="D1641:D1647"/>
    <mergeCell ref="E1641:E1647"/>
    <mergeCell ref="F1641:F1647"/>
    <mergeCell ref="G1641:G1647"/>
    <mergeCell ref="C1648:C1652"/>
    <mergeCell ref="D1648:D1652"/>
    <mergeCell ref="E1648:E1652"/>
    <mergeCell ref="F1648:F1652"/>
    <mergeCell ref="G1648:G1652"/>
    <mergeCell ref="C1624:C1628"/>
    <mergeCell ref="D1624:D1628"/>
    <mergeCell ref="E1624:E1628"/>
    <mergeCell ref="F1624:F1628"/>
    <mergeCell ref="G1624:G1628"/>
    <mergeCell ref="C1634:C1640"/>
    <mergeCell ref="D1634:D1640"/>
    <mergeCell ref="E1634:E1640"/>
    <mergeCell ref="F1634:F1640"/>
    <mergeCell ref="G1634:G1640"/>
    <mergeCell ref="C1629:C1633"/>
    <mergeCell ref="D1629:D1633"/>
    <mergeCell ref="E1629:E1633"/>
    <mergeCell ref="F1629:F1633"/>
    <mergeCell ref="G1629:G1633"/>
    <mergeCell ref="C1663:C1667"/>
    <mergeCell ref="D1663:D1667"/>
    <mergeCell ref="E1663:E1667"/>
    <mergeCell ref="F1663:F1667"/>
    <mergeCell ref="G1663:G1667"/>
    <mergeCell ref="C1668:C1672"/>
    <mergeCell ref="D1668:D1672"/>
    <mergeCell ref="E1668:E1672"/>
    <mergeCell ref="F1668:F1672"/>
    <mergeCell ref="G1668:G1672"/>
    <mergeCell ref="C1653:C1657"/>
    <mergeCell ref="D1653:D1657"/>
    <mergeCell ref="E1653:E1657"/>
    <mergeCell ref="F1653:F1657"/>
    <mergeCell ref="G1653:G1657"/>
    <mergeCell ref="C1658:C1662"/>
    <mergeCell ref="D1658:D1662"/>
    <mergeCell ref="E1658:E1662"/>
    <mergeCell ref="F1658:F1662"/>
    <mergeCell ref="G1658:G1662"/>
    <mergeCell ref="C1683:C1687"/>
    <mergeCell ref="D1683:D1687"/>
    <mergeCell ref="E1683:E1687"/>
    <mergeCell ref="F1683:F1687"/>
    <mergeCell ref="G1683:G1687"/>
    <mergeCell ref="C1688:C1692"/>
    <mergeCell ref="D1688:D1692"/>
    <mergeCell ref="E1688:E1692"/>
    <mergeCell ref="F1688:F1692"/>
    <mergeCell ref="G1688:G1692"/>
    <mergeCell ref="C1673:C1677"/>
    <mergeCell ref="D1673:D1677"/>
    <mergeCell ref="E1673:E1677"/>
    <mergeCell ref="F1673:F1677"/>
    <mergeCell ref="G1673:G1677"/>
    <mergeCell ref="C1678:C1682"/>
    <mergeCell ref="D1678:D1682"/>
    <mergeCell ref="E1678:E1682"/>
    <mergeCell ref="F1678:F1682"/>
    <mergeCell ref="G1678:G1682"/>
    <mergeCell ref="C1703:C1707"/>
    <mergeCell ref="D1703:D1707"/>
    <mergeCell ref="E1703:E1707"/>
    <mergeCell ref="F1703:F1707"/>
    <mergeCell ref="G1703:G1707"/>
    <mergeCell ref="C1708:C1714"/>
    <mergeCell ref="D1708:D1714"/>
    <mergeCell ref="E1708:E1714"/>
    <mergeCell ref="F1708:F1714"/>
    <mergeCell ref="G1708:G1714"/>
    <mergeCell ref="C1693:C1697"/>
    <mergeCell ref="D1693:D1697"/>
    <mergeCell ref="E1693:E1697"/>
    <mergeCell ref="F1693:F1697"/>
    <mergeCell ref="G1693:G1697"/>
    <mergeCell ref="C1698:C1702"/>
    <mergeCell ref="D1698:D1702"/>
    <mergeCell ref="E1698:E1702"/>
    <mergeCell ref="F1698:F1702"/>
    <mergeCell ref="G1698:G1702"/>
    <mergeCell ref="C1729:C1735"/>
    <mergeCell ref="D1729:D1735"/>
    <mergeCell ref="E1729:E1735"/>
    <mergeCell ref="F1729:F1735"/>
    <mergeCell ref="G1729:G1735"/>
    <mergeCell ref="C1736:C1740"/>
    <mergeCell ref="D1736:D1740"/>
    <mergeCell ref="E1736:E1740"/>
    <mergeCell ref="F1736:F1740"/>
    <mergeCell ref="G1736:G1740"/>
    <mergeCell ref="C1715:C1721"/>
    <mergeCell ref="D1715:D1721"/>
    <mergeCell ref="E1715:E1721"/>
    <mergeCell ref="F1715:F1721"/>
    <mergeCell ref="G1715:G1721"/>
    <mergeCell ref="C1722:C1728"/>
    <mergeCell ref="D1722:D1728"/>
    <mergeCell ref="E1722:E1728"/>
    <mergeCell ref="F1722:F1728"/>
    <mergeCell ref="G1722:G1728"/>
    <mergeCell ref="C1760:C1766"/>
    <mergeCell ref="D1760:D1766"/>
    <mergeCell ref="E1760:E1766"/>
    <mergeCell ref="F1760:F1766"/>
    <mergeCell ref="G1760:G1766"/>
    <mergeCell ref="C1767:C1771"/>
    <mergeCell ref="D1767:D1771"/>
    <mergeCell ref="E1767:E1771"/>
    <mergeCell ref="F1767:F1771"/>
    <mergeCell ref="G1767:G1771"/>
    <mergeCell ref="C1746:C1752"/>
    <mergeCell ref="D1746:D1752"/>
    <mergeCell ref="E1746:E1752"/>
    <mergeCell ref="F1746:F1752"/>
    <mergeCell ref="G1746:G1752"/>
    <mergeCell ref="C1753:C1759"/>
    <mergeCell ref="D1753:D1759"/>
    <mergeCell ref="E1753:E1759"/>
    <mergeCell ref="F1753:F1759"/>
    <mergeCell ref="G1753:G1759"/>
    <mergeCell ref="C1782:C1786"/>
    <mergeCell ref="D1782:D1786"/>
    <mergeCell ref="E1782:E1786"/>
    <mergeCell ref="F1782:F1786"/>
    <mergeCell ref="G1782:G1786"/>
    <mergeCell ref="C1787:C1793"/>
    <mergeCell ref="D1787:D1793"/>
    <mergeCell ref="E1787:E1793"/>
    <mergeCell ref="F1787:F1793"/>
    <mergeCell ref="G1787:G1793"/>
    <mergeCell ref="C1772:C1776"/>
    <mergeCell ref="D1772:D1776"/>
    <mergeCell ref="E1772:E1776"/>
    <mergeCell ref="F1772:F1776"/>
    <mergeCell ref="G1772:G1776"/>
    <mergeCell ref="C1777:C1781"/>
    <mergeCell ref="D1777:D1781"/>
    <mergeCell ref="E1777:E1781"/>
    <mergeCell ref="F1777:F1781"/>
    <mergeCell ref="G1777:G1781"/>
    <mergeCell ref="C1808:C1814"/>
    <mergeCell ref="D1808:D1814"/>
    <mergeCell ref="E1808:E1814"/>
    <mergeCell ref="F1808:F1814"/>
    <mergeCell ref="G1808:G1814"/>
    <mergeCell ref="C1815:C1819"/>
    <mergeCell ref="D1815:D1819"/>
    <mergeCell ref="E1815:E1819"/>
    <mergeCell ref="F1815:F1819"/>
    <mergeCell ref="G1815:G1819"/>
    <mergeCell ref="C1794:C1800"/>
    <mergeCell ref="D1794:D1800"/>
    <mergeCell ref="E1794:E1800"/>
    <mergeCell ref="F1794:F1800"/>
    <mergeCell ref="G1794:G1800"/>
    <mergeCell ref="C1801:C1807"/>
    <mergeCell ref="D1801:D1807"/>
    <mergeCell ref="E1801:E1807"/>
    <mergeCell ref="F1801:F1807"/>
    <mergeCell ref="G1801:G1807"/>
    <mergeCell ref="C1830:C1834"/>
    <mergeCell ref="D1830:D1834"/>
    <mergeCell ref="E1830:E1834"/>
    <mergeCell ref="F1830:F1834"/>
    <mergeCell ref="G1830:G1834"/>
    <mergeCell ref="C1835:C1839"/>
    <mergeCell ref="D1835:D1839"/>
    <mergeCell ref="E1835:E1839"/>
    <mergeCell ref="F1835:F1839"/>
    <mergeCell ref="G1835:G1839"/>
    <mergeCell ref="C1820:C1824"/>
    <mergeCell ref="D1820:D1824"/>
    <mergeCell ref="E1820:E1824"/>
    <mergeCell ref="F1820:F1824"/>
    <mergeCell ref="G1820:G1824"/>
    <mergeCell ref="C1825:C1829"/>
    <mergeCell ref="D1825:D1829"/>
    <mergeCell ref="E1825:E1829"/>
    <mergeCell ref="F1825:F1829"/>
    <mergeCell ref="G1825:G1829"/>
    <mergeCell ref="C1850:C1854"/>
    <mergeCell ref="D1850:D1854"/>
    <mergeCell ref="E1850:E1854"/>
    <mergeCell ref="F1850:F1854"/>
    <mergeCell ref="G1850:G1854"/>
    <mergeCell ref="C1855:C1859"/>
    <mergeCell ref="D1855:D1859"/>
    <mergeCell ref="E1855:E1859"/>
    <mergeCell ref="F1855:F1859"/>
    <mergeCell ref="G1855:G1859"/>
    <mergeCell ref="C1840:C1844"/>
    <mergeCell ref="D1840:D1844"/>
    <mergeCell ref="E1840:E1844"/>
    <mergeCell ref="F1840:F1844"/>
    <mergeCell ref="G1840:G1844"/>
    <mergeCell ref="C1845:C1849"/>
    <mergeCell ref="D1845:D1849"/>
    <mergeCell ref="E1845:E1849"/>
    <mergeCell ref="F1845:F1849"/>
    <mergeCell ref="G1845:G1849"/>
    <mergeCell ref="C1870:C1874"/>
    <mergeCell ref="D1870:D1874"/>
    <mergeCell ref="E1870:E1874"/>
    <mergeCell ref="F1870:F1874"/>
    <mergeCell ref="G1870:G1874"/>
    <mergeCell ref="C1875:C1879"/>
    <mergeCell ref="D1875:D1879"/>
    <mergeCell ref="E1875:E1879"/>
    <mergeCell ref="F1875:F1879"/>
    <mergeCell ref="G1875:G1879"/>
    <mergeCell ref="C1860:C1864"/>
    <mergeCell ref="D1860:D1864"/>
    <mergeCell ref="E1860:E1864"/>
    <mergeCell ref="F1860:F1864"/>
    <mergeCell ref="G1860:G1864"/>
    <mergeCell ref="C1865:C1869"/>
    <mergeCell ref="D1865:D1869"/>
    <mergeCell ref="E1865:E1869"/>
    <mergeCell ref="F1865:F1869"/>
    <mergeCell ref="G1865:G1869"/>
    <mergeCell ref="C1890:C1894"/>
    <mergeCell ref="D1890:D1894"/>
    <mergeCell ref="E1890:E1894"/>
    <mergeCell ref="F1890:F1894"/>
    <mergeCell ref="G1890:G1894"/>
    <mergeCell ref="C1895:C1899"/>
    <mergeCell ref="D1895:D1899"/>
    <mergeCell ref="E1895:E1899"/>
    <mergeCell ref="F1895:F1899"/>
    <mergeCell ref="G1895:G1899"/>
    <mergeCell ref="C1880:C1884"/>
    <mergeCell ref="D1880:D1884"/>
    <mergeCell ref="E1880:E1884"/>
    <mergeCell ref="F1880:F1884"/>
    <mergeCell ref="G1880:G1884"/>
    <mergeCell ref="C1885:C1889"/>
    <mergeCell ref="D1885:D1889"/>
    <mergeCell ref="E1885:E1889"/>
    <mergeCell ref="F1885:F1889"/>
    <mergeCell ref="G1885:G1889"/>
    <mergeCell ref="C1912:C1916"/>
    <mergeCell ref="D1912:D1916"/>
    <mergeCell ref="E1912:E1916"/>
    <mergeCell ref="F1912:F1916"/>
    <mergeCell ref="G1912:G1916"/>
    <mergeCell ref="C1917:C1921"/>
    <mergeCell ref="D1917:D1921"/>
    <mergeCell ref="E1917:E1921"/>
    <mergeCell ref="F1917:F1921"/>
    <mergeCell ref="G1917:G1921"/>
    <mergeCell ref="C1900:C1904"/>
    <mergeCell ref="D1900:D1904"/>
    <mergeCell ref="E1900:E1904"/>
    <mergeCell ref="F1900:F1904"/>
    <mergeCell ref="G1900:G1904"/>
    <mergeCell ref="C1905:C1911"/>
    <mergeCell ref="D1905:D1911"/>
    <mergeCell ref="E1905:E1911"/>
    <mergeCell ref="F1905:F1911"/>
    <mergeCell ref="G1905:G1911"/>
    <mergeCell ref="C1932:C1936"/>
    <mergeCell ref="D1932:D1936"/>
    <mergeCell ref="E1932:E1936"/>
    <mergeCell ref="F1932:F1936"/>
    <mergeCell ref="G1932:G1936"/>
    <mergeCell ref="C1937:C1941"/>
    <mergeCell ref="D1937:D1941"/>
    <mergeCell ref="E1937:E1941"/>
    <mergeCell ref="F1937:F1941"/>
    <mergeCell ref="G1937:G1941"/>
    <mergeCell ref="C1922:C1926"/>
    <mergeCell ref="D1922:D1926"/>
    <mergeCell ref="E1922:E1926"/>
    <mergeCell ref="F1922:F1926"/>
    <mergeCell ref="G1922:G1926"/>
    <mergeCell ref="C1927:C1931"/>
    <mergeCell ref="D1927:D1931"/>
    <mergeCell ref="E1927:E1931"/>
    <mergeCell ref="F1927:F1931"/>
    <mergeCell ref="G1927:G1931"/>
    <mergeCell ref="C1954:C1960"/>
    <mergeCell ref="D1954:D1960"/>
    <mergeCell ref="E1954:E1960"/>
    <mergeCell ref="F1954:F1960"/>
    <mergeCell ref="G1954:G1960"/>
    <mergeCell ref="C1961:C1967"/>
    <mergeCell ref="D1961:D1967"/>
    <mergeCell ref="E1961:E1967"/>
    <mergeCell ref="F1961:F1967"/>
    <mergeCell ref="G1961:G1967"/>
    <mergeCell ref="C1942:C1946"/>
    <mergeCell ref="D1942:D1946"/>
    <mergeCell ref="E1942:E1946"/>
    <mergeCell ref="F1942:F1946"/>
    <mergeCell ref="G1942:G1946"/>
    <mergeCell ref="C1947:C1953"/>
    <mergeCell ref="D1947:D1953"/>
    <mergeCell ref="E1947:E1953"/>
    <mergeCell ref="F1947:F1953"/>
    <mergeCell ref="G1947:G1953"/>
    <mergeCell ref="C1978:C1982"/>
    <mergeCell ref="D1978:D1982"/>
    <mergeCell ref="E1978:E1982"/>
    <mergeCell ref="F1978:F1982"/>
    <mergeCell ref="G1978:G1982"/>
    <mergeCell ref="C1983:C1987"/>
    <mergeCell ref="D1983:D1987"/>
    <mergeCell ref="E1983:E1987"/>
    <mergeCell ref="F1983:F1987"/>
    <mergeCell ref="G1983:G1987"/>
    <mergeCell ref="C1968:C1972"/>
    <mergeCell ref="D1968:D1972"/>
    <mergeCell ref="E1968:E1972"/>
    <mergeCell ref="F1968:F1972"/>
    <mergeCell ref="G1968:G1972"/>
    <mergeCell ref="C1973:C1977"/>
    <mergeCell ref="D1973:D1977"/>
    <mergeCell ref="E1973:E1977"/>
    <mergeCell ref="F1973:F1977"/>
    <mergeCell ref="G1973:G1977"/>
    <mergeCell ref="C1998:C2002"/>
    <mergeCell ref="D1998:D2002"/>
    <mergeCell ref="E1998:E2002"/>
    <mergeCell ref="F1998:F2002"/>
    <mergeCell ref="G1998:G2002"/>
    <mergeCell ref="C2003:C2007"/>
    <mergeCell ref="D2003:D2007"/>
    <mergeCell ref="E2003:E2007"/>
    <mergeCell ref="F2003:F2007"/>
    <mergeCell ref="G2003:G2007"/>
    <mergeCell ref="C1988:C1992"/>
    <mergeCell ref="D1988:D1992"/>
    <mergeCell ref="E1988:E1992"/>
    <mergeCell ref="F1988:F1992"/>
    <mergeCell ref="G1988:G1992"/>
    <mergeCell ref="C1993:C1997"/>
    <mergeCell ref="D1993:D1997"/>
    <mergeCell ref="E1993:E1997"/>
    <mergeCell ref="F1993:F1997"/>
    <mergeCell ref="G1993:G1997"/>
    <mergeCell ref="C2018:C2022"/>
    <mergeCell ref="D2018:D2022"/>
    <mergeCell ref="E2018:E2022"/>
    <mergeCell ref="F2018:F2022"/>
    <mergeCell ref="G2018:G2022"/>
    <mergeCell ref="C2023:C2027"/>
    <mergeCell ref="D2023:D2027"/>
    <mergeCell ref="E2023:E2027"/>
    <mergeCell ref="F2023:F2027"/>
    <mergeCell ref="G2023:G2027"/>
    <mergeCell ref="C2008:C2012"/>
    <mergeCell ref="D2008:D2012"/>
    <mergeCell ref="E2008:E2012"/>
    <mergeCell ref="F2008:F2012"/>
    <mergeCell ref="G2008:G2012"/>
    <mergeCell ref="C2013:C2017"/>
    <mergeCell ref="D2013:D2017"/>
    <mergeCell ref="E2013:E2017"/>
    <mergeCell ref="F2013:F2017"/>
    <mergeCell ref="G2013:G2017"/>
    <mergeCell ref="C2038:C2042"/>
    <mergeCell ref="D2038:D2042"/>
    <mergeCell ref="E2038:E2042"/>
    <mergeCell ref="F2038:F2042"/>
    <mergeCell ref="G2038:G2042"/>
    <mergeCell ref="C2043:C2047"/>
    <mergeCell ref="D2043:D2047"/>
    <mergeCell ref="E2043:E2047"/>
    <mergeCell ref="F2043:F2047"/>
    <mergeCell ref="G2043:G2047"/>
    <mergeCell ref="C2028:C2032"/>
    <mergeCell ref="D2028:D2032"/>
    <mergeCell ref="E2028:E2032"/>
    <mergeCell ref="F2028:F2032"/>
    <mergeCell ref="G2028:G2032"/>
    <mergeCell ref="C2033:C2037"/>
    <mergeCell ref="D2033:D2037"/>
    <mergeCell ref="E2033:E2037"/>
    <mergeCell ref="F2033:F2037"/>
    <mergeCell ref="G2033:G2037"/>
    <mergeCell ref="C2058:C2062"/>
    <mergeCell ref="D2058:D2062"/>
    <mergeCell ref="E2058:E2062"/>
    <mergeCell ref="F2058:F2062"/>
    <mergeCell ref="G2058:G2062"/>
    <mergeCell ref="C2063:C2067"/>
    <mergeCell ref="D2063:D2067"/>
    <mergeCell ref="E2063:E2067"/>
    <mergeCell ref="F2063:F2067"/>
    <mergeCell ref="G2063:G2067"/>
    <mergeCell ref="C2048:C2052"/>
    <mergeCell ref="D2048:D2052"/>
    <mergeCell ref="E2048:E2052"/>
    <mergeCell ref="F2048:F2052"/>
    <mergeCell ref="G2048:G2052"/>
    <mergeCell ref="C2053:C2057"/>
    <mergeCell ref="D2053:D2057"/>
    <mergeCell ref="E2053:E2057"/>
    <mergeCell ref="F2053:F2057"/>
    <mergeCell ref="G2053:G2057"/>
    <mergeCell ref="C2078:C2082"/>
    <mergeCell ref="D2078:D2082"/>
    <mergeCell ref="E2078:E2082"/>
    <mergeCell ref="F2078:F2082"/>
    <mergeCell ref="G2078:G2082"/>
    <mergeCell ref="C2083:C2087"/>
    <mergeCell ref="D2083:D2087"/>
    <mergeCell ref="E2083:E2087"/>
    <mergeCell ref="F2083:F2087"/>
    <mergeCell ref="G2083:G2087"/>
    <mergeCell ref="C2068:C2072"/>
    <mergeCell ref="D2068:D2072"/>
    <mergeCell ref="E2068:E2072"/>
    <mergeCell ref="F2068:F2072"/>
    <mergeCell ref="G2068:G2072"/>
    <mergeCell ref="C2073:C2077"/>
    <mergeCell ref="D2073:D2077"/>
    <mergeCell ref="E2073:E2077"/>
    <mergeCell ref="F2073:F2077"/>
    <mergeCell ref="G2073:G2077"/>
    <mergeCell ref="C2098:C2102"/>
    <mergeCell ref="D2098:D2102"/>
    <mergeCell ref="E2098:E2102"/>
    <mergeCell ref="F2098:F2102"/>
    <mergeCell ref="G2098:G2102"/>
    <mergeCell ref="C2103:C2107"/>
    <mergeCell ref="D2103:D2107"/>
    <mergeCell ref="E2103:E2107"/>
    <mergeCell ref="F2103:F2107"/>
    <mergeCell ref="G2103:G2107"/>
    <mergeCell ref="C2088:C2092"/>
    <mergeCell ref="D2088:D2092"/>
    <mergeCell ref="E2088:E2092"/>
    <mergeCell ref="F2088:F2092"/>
    <mergeCell ref="G2088:G2092"/>
    <mergeCell ref="C2093:C2097"/>
    <mergeCell ref="D2093:D2097"/>
    <mergeCell ref="E2093:E2097"/>
    <mergeCell ref="F2093:F2097"/>
    <mergeCell ref="G2093:G2097"/>
    <mergeCell ref="C2118:C2122"/>
    <mergeCell ref="D2118:D2122"/>
    <mergeCell ref="E2118:E2122"/>
    <mergeCell ref="F2118:F2122"/>
    <mergeCell ref="G2118:G2122"/>
    <mergeCell ref="C2123:C2127"/>
    <mergeCell ref="D2123:D2127"/>
    <mergeCell ref="E2123:E2127"/>
    <mergeCell ref="F2123:F2127"/>
    <mergeCell ref="G2123:G2127"/>
    <mergeCell ref="C2108:C2112"/>
    <mergeCell ref="D2108:D2112"/>
    <mergeCell ref="E2108:E2112"/>
    <mergeCell ref="F2108:F2112"/>
    <mergeCell ref="G2108:G2112"/>
    <mergeCell ref="C2113:C2117"/>
    <mergeCell ref="D2113:D2117"/>
    <mergeCell ref="E2113:E2117"/>
    <mergeCell ref="F2113:F2117"/>
    <mergeCell ref="G2113:G2117"/>
    <mergeCell ref="C2138:C2142"/>
    <mergeCell ref="D2138:D2142"/>
    <mergeCell ref="E2138:E2142"/>
    <mergeCell ref="F2138:F2142"/>
    <mergeCell ref="G2138:G2142"/>
    <mergeCell ref="C2143:C2147"/>
    <mergeCell ref="D2143:D2147"/>
    <mergeCell ref="E2143:E2147"/>
    <mergeCell ref="F2143:F2147"/>
    <mergeCell ref="G2143:G2147"/>
    <mergeCell ref="C2128:C2132"/>
    <mergeCell ref="D2128:D2132"/>
    <mergeCell ref="E2128:E2132"/>
    <mergeCell ref="F2128:F2132"/>
    <mergeCell ref="G2128:G2132"/>
    <mergeCell ref="C2133:C2137"/>
    <mergeCell ref="D2133:D2137"/>
    <mergeCell ref="E2133:E2137"/>
    <mergeCell ref="F2133:F2137"/>
    <mergeCell ref="G2133:G2137"/>
    <mergeCell ref="D2168:E2168"/>
    <mergeCell ref="F2168:G2168"/>
    <mergeCell ref="H2168:I2168"/>
    <mergeCell ref="D2171:E2171"/>
    <mergeCell ref="F2171:G2171"/>
    <mergeCell ref="H2171:I2171"/>
    <mergeCell ref="D2162:E2162"/>
    <mergeCell ref="F2162:G2162"/>
    <mergeCell ref="H2162:I2162"/>
    <mergeCell ref="D2165:E2165"/>
    <mergeCell ref="F2165:G2165"/>
    <mergeCell ref="H2165:I2165"/>
    <mergeCell ref="C2148:C2152"/>
    <mergeCell ref="D2148:D2152"/>
    <mergeCell ref="E2148:E2152"/>
    <mergeCell ref="F2148:F2152"/>
    <mergeCell ref="G2148:G2152"/>
    <mergeCell ref="C2153:C2157"/>
    <mergeCell ref="D2153:D2157"/>
    <mergeCell ref="E2153:E2157"/>
    <mergeCell ref="F2153:F2157"/>
    <mergeCell ref="G2153:G215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R2073"/>
  <sheetViews>
    <sheetView topLeftCell="B1" zoomScale="80" zoomScaleNormal="80" workbookViewId="0">
      <pane xSplit="6" ySplit="12" topLeftCell="H1088" activePane="bottomRight" state="frozen"/>
      <selection activeCell="B1" sqref="B1"/>
      <selection pane="topRight" activeCell="H1" sqref="H1"/>
      <selection pane="bottomLeft" activeCell="B10" sqref="B10"/>
      <selection pane="bottomRight" activeCell="J13" sqref="J13"/>
    </sheetView>
  </sheetViews>
  <sheetFormatPr defaultRowHeight="15"/>
  <cols>
    <col min="1" max="1" width="9.5703125" style="5" hidden="1" customWidth="1"/>
    <col min="2" max="2" width="0.42578125" style="5" customWidth="1"/>
    <col min="3" max="3" width="12.28515625" style="1" customWidth="1"/>
    <col min="4" max="4" width="43.5703125" style="5" customWidth="1"/>
    <col min="5" max="5" width="23.42578125" style="5" customWidth="1"/>
    <col min="6" max="6" width="14.28515625" style="5" customWidth="1"/>
    <col min="7" max="7" width="12.5703125" style="5" customWidth="1"/>
    <col min="8" max="8" width="36.5703125" style="5" customWidth="1"/>
    <col min="9" max="9" width="18.85546875" style="49" customWidth="1"/>
    <col min="10" max="10" width="23.28515625" style="5" customWidth="1"/>
    <col min="11" max="11" width="24" style="5" customWidth="1"/>
    <col min="12" max="12" width="16.140625" style="5" customWidth="1"/>
    <col min="13" max="14" width="12.85546875" style="5" customWidth="1"/>
    <col min="15" max="16" width="9.140625" style="5"/>
    <col min="17" max="17" width="10.42578125" style="5" customWidth="1"/>
    <col min="18" max="16384" width="9.140625" style="5"/>
  </cols>
  <sheetData>
    <row r="1" spans="2:17">
      <c r="H1" s="16"/>
      <c r="I1" s="17" t="s">
        <v>0</v>
      </c>
      <c r="Q1" s="62"/>
    </row>
    <row r="2" spans="2:17">
      <c r="H2" s="16"/>
      <c r="I2" s="17" t="s">
        <v>1</v>
      </c>
      <c r="Q2" s="62"/>
    </row>
    <row r="3" spans="2:17">
      <c r="H3" s="16"/>
      <c r="I3" s="17" t="s">
        <v>988</v>
      </c>
      <c r="Q3" s="62"/>
    </row>
    <row r="4" spans="2:17">
      <c r="Q4" s="62"/>
    </row>
    <row r="5" spans="2:17">
      <c r="Q5" s="62"/>
    </row>
    <row r="6" spans="2:17" s="70" customFormat="1" ht="16.5" customHeight="1">
      <c r="B6" s="71"/>
      <c r="C6" s="71"/>
      <c r="D6" s="185" t="s">
        <v>990</v>
      </c>
      <c r="E6" s="185"/>
      <c r="F6" s="185"/>
      <c r="G6" s="185"/>
      <c r="H6" s="185"/>
      <c r="I6" s="185"/>
      <c r="J6" s="185"/>
      <c r="K6" s="185"/>
      <c r="L6" s="185"/>
      <c r="M6" s="185"/>
      <c r="N6" s="185"/>
      <c r="O6" s="185"/>
    </row>
    <row r="7" spans="2:17" s="70" customFormat="1" ht="18.75" customHeight="1">
      <c r="B7" s="72"/>
      <c r="C7" s="72"/>
      <c r="D7" s="186" t="s">
        <v>991</v>
      </c>
      <c r="E7" s="186"/>
      <c r="F7" s="186"/>
      <c r="G7" s="186"/>
      <c r="H7" s="186"/>
      <c r="I7" s="186"/>
      <c r="J7" s="186"/>
      <c r="K7" s="186"/>
      <c r="L7" s="186"/>
      <c r="M7" s="186"/>
      <c r="N7" s="186"/>
      <c r="O7" s="186"/>
    </row>
    <row r="8" spans="2:17" s="70" customFormat="1" ht="18.75" customHeight="1">
      <c r="B8" s="72"/>
      <c r="C8" s="72"/>
      <c r="D8" s="186" t="s">
        <v>992</v>
      </c>
      <c r="E8" s="186"/>
      <c r="F8" s="186"/>
      <c r="G8" s="186"/>
      <c r="H8" s="186"/>
      <c r="I8" s="186"/>
      <c r="J8" s="186"/>
      <c r="K8" s="186"/>
      <c r="L8" s="186"/>
      <c r="M8" s="186"/>
      <c r="N8" s="186"/>
      <c r="O8" s="186"/>
    </row>
    <row r="9" spans="2:17" s="70" customFormat="1" ht="20.25" customHeight="1">
      <c r="B9" s="72"/>
      <c r="C9" s="72"/>
      <c r="D9" s="186" t="s">
        <v>993</v>
      </c>
      <c r="E9" s="186"/>
      <c r="F9" s="186"/>
      <c r="G9" s="186"/>
      <c r="H9" s="186"/>
      <c r="I9" s="186"/>
      <c r="J9" s="186"/>
      <c r="K9" s="186"/>
      <c r="L9" s="186"/>
      <c r="M9" s="186"/>
      <c r="N9" s="186"/>
      <c r="O9" s="186"/>
    </row>
    <row r="10" spans="2:17" ht="18.75">
      <c r="C10" s="61"/>
      <c r="D10" s="61"/>
      <c r="E10" s="61"/>
      <c r="F10" s="61"/>
      <c r="G10" s="61"/>
      <c r="H10" s="61"/>
      <c r="I10" s="18"/>
      <c r="Q10" s="62"/>
    </row>
    <row r="11" spans="2:17" s="11" customFormat="1" ht="15.75" customHeight="1">
      <c r="C11" s="187" t="s">
        <v>2</v>
      </c>
      <c r="D11" s="188" t="s">
        <v>3</v>
      </c>
      <c r="E11" s="187" t="s">
        <v>4</v>
      </c>
      <c r="F11" s="187" t="s">
        <v>5</v>
      </c>
      <c r="G11" s="189" t="s">
        <v>6</v>
      </c>
      <c r="H11" s="190" t="s">
        <v>7</v>
      </c>
      <c r="I11" s="188" t="s">
        <v>8</v>
      </c>
      <c r="J11" s="188" t="s">
        <v>9</v>
      </c>
      <c r="K11" s="188" t="s">
        <v>10</v>
      </c>
      <c r="L11" s="207" t="s">
        <v>11</v>
      </c>
      <c r="M11" s="208"/>
      <c r="N11" s="209" t="s">
        <v>12</v>
      </c>
      <c r="O11" s="210"/>
      <c r="P11" s="211"/>
      <c r="Q11" s="63"/>
    </row>
    <row r="12" spans="2:17" s="11" customFormat="1" ht="100.5" customHeight="1">
      <c r="C12" s="187"/>
      <c r="D12" s="188"/>
      <c r="E12" s="187"/>
      <c r="F12" s="187"/>
      <c r="G12" s="189"/>
      <c r="H12" s="191"/>
      <c r="I12" s="188"/>
      <c r="J12" s="188"/>
      <c r="K12" s="188"/>
      <c r="L12" s="12" t="s">
        <v>13</v>
      </c>
      <c r="M12" s="12" t="s">
        <v>14</v>
      </c>
      <c r="N12" s="13" t="s">
        <v>15</v>
      </c>
      <c r="O12" s="13" t="s">
        <v>16</v>
      </c>
      <c r="P12" s="13" t="s">
        <v>17</v>
      </c>
      <c r="Q12" s="63"/>
    </row>
    <row r="13" spans="2:17" s="11" customFormat="1" ht="15.75">
      <c r="C13" s="187"/>
      <c r="D13" s="206" t="s">
        <v>18</v>
      </c>
      <c r="E13" s="212"/>
      <c r="F13" s="196">
        <v>2021</v>
      </c>
      <c r="G13" s="196">
        <v>2023</v>
      </c>
      <c r="H13" s="19" t="s">
        <v>19</v>
      </c>
      <c r="I13" s="20">
        <f>I14+I15+I16+I17</f>
        <v>6457478.5999999996</v>
      </c>
      <c r="J13" s="21">
        <f t="shared" ref="J13:M13" si="0">J14+J15+J16+J17</f>
        <v>3602621.3000000003</v>
      </c>
      <c r="K13" s="21">
        <f t="shared" si="0"/>
        <v>3527177.3000000003</v>
      </c>
      <c r="L13" s="21">
        <f t="shared" si="0"/>
        <v>649189.19999999984</v>
      </c>
      <c r="M13" s="21">
        <f t="shared" si="0"/>
        <v>1114107.7999999998</v>
      </c>
      <c r="N13" s="21">
        <f>M13/I13*100</f>
        <v>17.252984779539183</v>
      </c>
      <c r="O13" s="21">
        <f>M13/J13*100</f>
        <v>30.924921251090137</v>
      </c>
      <c r="P13" s="21">
        <f>L13/K13*100</f>
        <v>18.405346394126536</v>
      </c>
      <c r="Q13" s="63"/>
    </row>
    <row r="14" spans="2:17" s="11" customFormat="1" ht="15.75">
      <c r="C14" s="187"/>
      <c r="D14" s="206"/>
      <c r="E14" s="212"/>
      <c r="F14" s="196"/>
      <c r="G14" s="196"/>
      <c r="H14" s="19" t="s">
        <v>20</v>
      </c>
      <c r="I14" s="22">
        <f>I20+I25+I30+I35</f>
        <v>2176266.0999999996</v>
      </c>
      <c r="J14" s="4">
        <f t="shared" ref="I14:M17" si="1">J20+J25+J30+J35</f>
        <v>2491083.9</v>
      </c>
      <c r="K14" s="4">
        <f t="shared" si="1"/>
        <v>2448447.4</v>
      </c>
      <c r="L14" s="4">
        <f t="shared" si="1"/>
        <v>548872.99999999988</v>
      </c>
      <c r="M14" s="4">
        <f t="shared" si="1"/>
        <v>548872.99999999988</v>
      </c>
      <c r="N14" s="21">
        <f t="shared" ref="N14:N75" si="2">M14/I14*100</f>
        <v>25.220858791119337</v>
      </c>
      <c r="O14" s="21">
        <f t="shared" ref="O14:O75" si="3">M14/J14*100</f>
        <v>22.033501159876625</v>
      </c>
      <c r="P14" s="21">
        <f t="shared" ref="P14:P75" si="4">L14/K14*100</f>
        <v>22.417185682649336</v>
      </c>
      <c r="Q14" s="63"/>
    </row>
    <row r="15" spans="2:17" s="11" customFormat="1" ht="15.75">
      <c r="C15" s="187"/>
      <c r="D15" s="206"/>
      <c r="E15" s="212"/>
      <c r="F15" s="196"/>
      <c r="G15" s="196"/>
      <c r="H15" s="19" t="s">
        <v>21</v>
      </c>
      <c r="I15" s="20">
        <f>I21+I26+I31+I36</f>
        <v>763238.8</v>
      </c>
      <c r="J15" s="21">
        <f t="shared" si="1"/>
        <v>763238.8</v>
      </c>
      <c r="K15" s="21">
        <f t="shared" si="1"/>
        <v>763238.8</v>
      </c>
      <c r="L15" s="21">
        <f t="shared" si="1"/>
        <v>100316.2</v>
      </c>
      <c r="M15" s="21">
        <f t="shared" si="1"/>
        <v>100316.2</v>
      </c>
      <c r="N15" s="21">
        <f t="shared" si="2"/>
        <v>13.143487988294094</v>
      </c>
      <c r="O15" s="21">
        <f t="shared" si="3"/>
        <v>13.143487988294094</v>
      </c>
      <c r="P15" s="21">
        <f t="shared" si="4"/>
        <v>13.143487988294094</v>
      </c>
      <c r="Q15" s="63"/>
    </row>
    <row r="16" spans="2:17" s="11" customFormat="1" ht="15.75">
      <c r="C16" s="187"/>
      <c r="D16" s="206"/>
      <c r="E16" s="212"/>
      <c r="F16" s="196"/>
      <c r="G16" s="196"/>
      <c r="H16" s="19" t="s">
        <v>22</v>
      </c>
      <c r="I16" s="20">
        <f t="shared" si="1"/>
        <v>3146086.2</v>
      </c>
      <c r="J16" s="21">
        <f t="shared" si="1"/>
        <v>9967.7000000000007</v>
      </c>
      <c r="K16" s="21">
        <f t="shared" si="1"/>
        <v>9967.7000000000007</v>
      </c>
      <c r="L16" s="21">
        <f t="shared" si="1"/>
        <v>0</v>
      </c>
      <c r="M16" s="21">
        <f t="shared" si="1"/>
        <v>462018.69999999995</v>
      </c>
      <c r="N16" s="21">
        <f t="shared" si="2"/>
        <v>14.685506709892435</v>
      </c>
      <c r="O16" s="21">
        <f t="shared" si="3"/>
        <v>4635.1585621557624</v>
      </c>
      <c r="P16" s="21">
        <f t="shared" si="4"/>
        <v>0</v>
      </c>
      <c r="Q16" s="63"/>
    </row>
    <row r="17" spans="3:17" s="11" customFormat="1" ht="31.5">
      <c r="C17" s="187"/>
      <c r="D17" s="206"/>
      <c r="E17" s="212"/>
      <c r="F17" s="196"/>
      <c r="G17" s="196"/>
      <c r="H17" s="19" t="s">
        <v>23</v>
      </c>
      <c r="I17" s="20">
        <f t="shared" si="1"/>
        <v>371887.5</v>
      </c>
      <c r="J17" s="21">
        <f t="shared" si="1"/>
        <v>338330.9</v>
      </c>
      <c r="K17" s="21">
        <f t="shared" si="1"/>
        <v>305523.40000000002</v>
      </c>
      <c r="L17" s="21">
        <f t="shared" si="1"/>
        <v>0</v>
      </c>
      <c r="M17" s="21">
        <f t="shared" si="1"/>
        <v>2899.9</v>
      </c>
      <c r="N17" s="21">
        <f t="shared" si="2"/>
        <v>0.77977883096366518</v>
      </c>
      <c r="O17" s="21">
        <f t="shared" si="3"/>
        <v>0.85711946499713743</v>
      </c>
      <c r="P17" s="21">
        <f t="shared" si="4"/>
        <v>0</v>
      </c>
      <c r="Q17" s="63"/>
    </row>
    <row r="18" spans="3:17" s="11" customFormat="1" ht="31.5" customHeight="1">
      <c r="C18" s="60"/>
      <c r="D18" s="14"/>
      <c r="E18" s="204" t="s">
        <v>24</v>
      </c>
      <c r="F18" s="205"/>
      <c r="G18" s="206"/>
      <c r="H18" s="19"/>
      <c r="I18" s="20"/>
      <c r="J18" s="21"/>
      <c r="K18" s="21"/>
      <c r="N18" s="21"/>
      <c r="O18" s="21"/>
      <c r="P18" s="21"/>
      <c r="Q18" s="63"/>
    </row>
    <row r="19" spans="3:17" s="11" customFormat="1">
      <c r="C19" s="190"/>
      <c r="D19" s="193"/>
      <c r="E19" s="193" t="s">
        <v>25</v>
      </c>
      <c r="F19" s="196">
        <v>2021</v>
      </c>
      <c r="G19" s="196">
        <v>2023</v>
      </c>
      <c r="H19" s="59" t="s">
        <v>19</v>
      </c>
      <c r="I19" s="20">
        <f>I20+I21+I22+I23</f>
        <v>5707362.0999999996</v>
      </c>
      <c r="J19" s="21">
        <f t="shared" ref="J19:M19" si="5">J20+J21+J22+J23</f>
        <v>2577011</v>
      </c>
      <c r="K19" s="21">
        <f t="shared" si="5"/>
        <v>2503609.6999999997</v>
      </c>
      <c r="L19" s="21">
        <f>L20+L21+L22+L23</f>
        <v>534416.29999999993</v>
      </c>
      <c r="M19" s="21">
        <f t="shared" si="5"/>
        <v>993160.89999999991</v>
      </c>
      <c r="N19" s="21">
        <f t="shared" si="2"/>
        <v>17.401399851605699</v>
      </c>
      <c r="O19" s="21">
        <f t="shared" si="3"/>
        <v>38.539257302355324</v>
      </c>
      <c r="P19" s="21">
        <f t="shared" si="4"/>
        <v>21.345831181273979</v>
      </c>
      <c r="Q19" s="63"/>
    </row>
    <row r="20" spans="3:17" s="11" customFormat="1">
      <c r="C20" s="192"/>
      <c r="D20" s="194"/>
      <c r="E20" s="194"/>
      <c r="F20" s="196"/>
      <c r="G20" s="196"/>
      <c r="H20" s="59" t="s">
        <v>20</v>
      </c>
      <c r="I20" s="20">
        <f t="shared" ref="I20:M23" si="6">I40+I275+I595+I725+I900+I930+I1170+I1246+I1721+I1881</f>
        <v>1977932.5999999996</v>
      </c>
      <c r="J20" s="21">
        <f t="shared" si="6"/>
        <v>2017256.6</v>
      </c>
      <c r="K20" s="21">
        <f t="shared" si="6"/>
        <v>1976662.7999999998</v>
      </c>
      <c r="L20" s="21">
        <f t="shared" si="6"/>
        <v>487266.49999999994</v>
      </c>
      <c r="M20" s="21">
        <f t="shared" si="6"/>
        <v>487266.49999999994</v>
      </c>
      <c r="N20" s="21">
        <f t="shared" si="2"/>
        <v>24.635141763677897</v>
      </c>
      <c r="O20" s="21">
        <f t="shared" si="3"/>
        <v>24.15490919697573</v>
      </c>
      <c r="P20" s="21">
        <f t="shared" si="4"/>
        <v>24.650967276765666</v>
      </c>
      <c r="Q20" s="63"/>
    </row>
    <row r="21" spans="3:17" s="11" customFormat="1">
      <c r="C21" s="192"/>
      <c r="D21" s="194"/>
      <c r="E21" s="194"/>
      <c r="F21" s="196"/>
      <c r="G21" s="196"/>
      <c r="H21" s="59" t="s">
        <v>21</v>
      </c>
      <c r="I21" s="20">
        <f t="shared" si="6"/>
        <v>227523.5</v>
      </c>
      <c r="J21" s="21">
        <f t="shared" si="6"/>
        <v>227523.5</v>
      </c>
      <c r="K21" s="21">
        <f t="shared" si="6"/>
        <v>227523.5</v>
      </c>
      <c r="L21" s="21">
        <f t="shared" si="6"/>
        <v>47149.799999999996</v>
      </c>
      <c r="M21" s="21">
        <f t="shared" si="6"/>
        <v>47149.799999999996</v>
      </c>
      <c r="N21" s="21">
        <f t="shared" si="2"/>
        <v>20.723046190833035</v>
      </c>
      <c r="O21" s="21">
        <f t="shared" si="3"/>
        <v>20.723046190833035</v>
      </c>
      <c r="P21" s="21">
        <f t="shared" si="4"/>
        <v>20.723046190833035</v>
      </c>
      <c r="Q21" s="63"/>
    </row>
    <row r="22" spans="3:17" s="11" customFormat="1">
      <c r="C22" s="192"/>
      <c r="D22" s="194"/>
      <c r="E22" s="194"/>
      <c r="F22" s="196"/>
      <c r="G22" s="196"/>
      <c r="H22" s="59" t="s">
        <v>22</v>
      </c>
      <c r="I22" s="22">
        <f t="shared" si="6"/>
        <v>3136118.5</v>
      </c>
      <c r="J22" s="4">
        <f t="shared" si="6"/>
        <v>0</v>
      </c>
      <c r="K22" s="4">
        <f t="shared" si="6"/>
        <v>0</v>
      </c>
      <c r="L22" s="4">
        <f t="shared" si="6"/>
        <v>0</v>
      </c>
      <c r="M22" s="4">
        <f t="shared" si="6"/>
        <v>458744.6</v>
      </c>
      <c r="N22" s="21">
        <f t="shared" si="2"/>
        <v>14.627782719307323</v>
      </c>
      <c r="O22" s="21" t="e">
        <f t="shared" si="3"/>
        <v>#DIV/0!</v>
      </c>
      <c r="P22" s="21" t="e">
        <f t="shared" si="4"/>
        <v>#DIV/0!</v>
      </c>
      <c r="Q22" s="63"/>
    </row>
    <row r="23" spans="3:17" s="11" customFormat="1">
      <c r="C23" s="191"/>
      <c r="D23" s="195"/>
      <c r="E23" s="195"/>
      <c r="F23" s="196"/>
      <c r="G23" s="196"/>
      <c r="H23" s="59" t="s">
        <v>23</v>
      </c>
      <c r="I23" s="22">
        <f t="shared" si="6"/>
        <v>365787.5</v>
      </c>
      <c r="J23" s="4">
        <f t="shared" si="6"/>
        <v>332230.90000000002</v>
      </c>
      <c r="K23" s="4">
        <f t="shared" si="6"/>
        <v>299423.40000000002</v>
      </c>
      <c r="L23" s="4">
        <f>L43+L278+L598+L728+L903+L933+L1173+L1249+L1724+L1884</f>
        <v>0</v>
      </c>
      <c r="M23" s="4">
        <f t="shared" si="6"/>
        <v>0</v>
      </c>
      <c r="N23" s="21">
        <f t="shared" si="2"/>
        <v>0</v>
      </c>
      <c r="O23" s="21">
        <f t="shared" si="3"/>
        <v>0</v>
      </c>
      <c r="P23" s="21">
        <f t="shared" si="4"/>
        <v>0</v>
      </c>
      <c r="Q23" s="63"/>
    </row>
    <row r="24" spans="3:17" s="11" customFormat="1">
      <c r="C24" s="190"/>
      <c r="D24" s="193"/>
      <c r="E24" s="193" t="s">
        <v>26</v>
      </c>
      <c r="F24" s="196">
        <v>2021</v>
      </c>
      <c r="G24" s="196">
        <v>2023</v>
      </c>
      <c r="H24" s="59" t="s">
        <v>19</v>
      </c>
      <c r="I24" s="22">
        <f>I25+I26+I27+I28</f>
        <v>105303.3</v>
      </c>
      <c r="J24" s="4">
        <f t="shared" ref="J24:M24" si="7">J25+J26+J27+J28</f>
        <v>105303.3</v>
      </c>
      <c r="K24" s="4">
        <f t="shared" si="7"/>
        <v>105045.2</v>
      </c>
      <c r="L24" s="4">
        <f t="shared" si="7"/>
        <v>25039.599999999999</v>
      </c>
      <c r="M24" s="4">
        <f t="shared" si="7"/>
        <v>28313.699999999997</v>
      </c>
      <c r="N24" s="21">
        <f t="shared" si="2"/>
        <v>26.887761352208333</v>
      </c>
      <c r="O24" s="21">
        <f t="shared" si="3"/>
        <v>26.887761352208333</v>
      </c>
      <c r="P24" s="21">
        <f t="shared" si="4"/>
        <v>23.836976844253709</v>
      </c>
      <c r="Q24" s="63"/>
    </row>
    <row r="25" spans="3:17" s="11" customFormat="1">
      <c r="C25" s="192"/>
      <c r="D25" s="194"/>
      <c r="E25" s="194"/>
      <c r="F25" s="196"/>
      <c r="G25" s="196"/>
      <c r="H25" s="59" t="s">
        <v>20</v>
      </c>
      <c r="I25" s="22">
        <f t="shared" ref="I25:M28" si="8">I1160+I1956</f>
        <v>93620.3</v>
      </c>
      <c r="J25" s="4">
        <f t="shared" si="8"/>
        <v>93620.3</v>
      </c>
      <c r="K25" s="4">
        <f t="shared" si="8"/>
        <v>93362.2</v>
      </c>
      <c r="L25" s="4">
        <f t="shared" si="8"/>
        <v>25039.599999999999</v>
      </c>
      <c r="M25" s="4">
        <f t="shared" si="8"/>
        <v>25039.599999999999</v>
      </c>
      <c r="N25" s="21">
        <f t="shared" si="2"/>
        <v>26.745908739877994</v>
      </c>
      <c r="O25" s="21">
        <f t="shared" si="3"/>
        <v>26.745908739877994</v>
      </c>
      <c r="P25" s="21">
        <f t="shared" si="4"/>
        <v>26.81984786134003</v>
      </c>
      <c r="Q25" s="63"/>
    </row>
    <row r="26" spans="3:17" s="11" customFormat="1">
      <c r="C26" s="192"/>
      <c r="D26" s="194"/>
      <c r="E26" s="194"/>
      <c r="F26" s="196"/>
      <c r="G26" s="196"/>
      <c r="H26" s="59" t="s">
        <v>21</v>
      </c>
      <c r="I26" s="22">
        <f t="shared" si="8"/>
        <v>1715.3</v>
      </c>
      <c r="J26" s="4">
        <f t="shared" si="8"/>
        <v>1715.3</v>
      </c>
      <c r="K26" s="4">
        <f t="shared" si="8"/>
        <v>1715.3</v>
      </c>
      <c r="L26" s="4">
        <f t="shared" si="8"/>
        <v>0</v>
      </c>
      <c r="M26" s="4">
        <f t="shared" si="8"/>
        <v>0</v>
      </c>
      <c r="N26" s="21">
        <f t="shared" si="2"/>
        <v>0</v>
      </c>
      <c r="O26" s="21">
        <f t="shared" si="3"/>
        <v>0</v>
      </c>
      <c r="P26" s="21">
        <f t="shared" si="4"/>
        <v>0</v>
      </c>
      <c r="Q26" s="63"/>
    </row>
    <row r="27" spans="3:17" s="11" customFormat="1">
      <c r="C27" s="192"/>
      <c r="D27" s="194"/>
      <c r="E27" s="194"/>
      <c r="F27" s="196"/>
      <c r="G27" s="196"/>
      <c r="H27" s="59" t="s">
        <v>22</v>
      </c>
      <c r="I27" s="22">
        <f t="shared" si="8"/>
        <v>9967.7000000000007</v>
      </c>
      <c r="J27" s="4">
        <f t="shared" si="8"/>
        <v>9967.7000000000007</v>
      </c>
      <c r="K27" s="4">
        <f t="shared" si="8"/>
        <v>9967.7000000000007</v>
      </c>
      <c r="L27" s="4">
        <f t="shared" si="8"/>
        <v>0</v>
      </c>
      <c r="M27" s="4">
        <f t="shared" si="8"/>
        <v>3274.1</v>
      </c>
      <c r="N27" s="21">
        <f t="shared" si="2"/>
        <v>32.847096120469111</v>
      </c>
      <c r="O27" s="21">
        <f t="shared" si="3"/>
        <v>32.847096120469111</v>
      </c>
      <c r="P27" s="21">
        <f t="shared" si="4"/>
        <v>0</v>
      </c>
      <c r="Q27" s="63"/>
    </row>
    <row r="28" spans="3:17" s="11" customFormat="1">
      <c r="C28" s="191"/>
      <c r="D28" s="195"/>
      <c r="E28" s="195"/>
      <c r="F28" s="196"/>
      <c r="G28" s="196"/>
      <c r="H28" s="59" t="s">
        <v>23</v>
      </c>
      <c r="I28" s="22">
        <f t="shared" si="8"/>
        <v>0</v>
      </c>
      <c r="J28" s="4">
        <f t="shared" si="8"/>
        <v>0</v>
      </c>
      <c r="K28" s="4">
        <f t="shared" si="8"/>
        <v>0</v>
      </c>
      <c r="L28" s="4">
        <f t="shared" si="8"/>
        <v>0</v>
      </c>
      <c r="M28" s="4">
        <f t="shared" si="8"/>
        <v>0</v>
      </c>
      <c r="N28" s="21"/>
      <c r="O28" s="21"/>
      <c r="P28" s="21"/>
      <c r="Q28" s="63"/>
    </row>
    <row r="29" spans="3:17">
      <c r="C29" s="190"/>
      <c r="D29" s="193"/>
      <c r="E29" s="201" t="s">
        <v>27</v>
      </c>
      <c r="F29" s="196">
        <v>2021</v>
      </c>
      <c r="G29" s="196">
        <v>2023</v>
      </c>
      <c r="H29" s="59" t="s">
        <v>19</v>
      </c>
      <c r="I29" s="22">
        <f>I30+I31+I32+I33</f>
        <v>600000</v>
      </c>
      <c r="J29" s="4">
        <f t="shared" ref="J29:M29" si="9">J30+J31+J32+J33</f>
        <v>840493.8</v>
      </c>
      <c r="K29" s="4">
        <f t="shared" si="9"/>
        <v>840493.8</v>
      </c>
      <c r="L29" s="4">
        <f t="shared" si="9"/>
        <v>83786.899999999994</v>
      </c>
      <c r="M29" s="4">
        <f t="shared" si="9"/>
        <v>83786.899999999994</v>
      </c>
      <c r="N29" s="21">
        <f t="shared" si="2"/>
        <v>13.964483333333334</v>
      </c>
      <c r="O29" s="21">
        <f t="shared" si="3"/>
        <v>9.9687707392963514</v>
      </c>
      <c r="P29" s="21">
        <f t="shared" si="4"/>
        <v>9.9687707392963514</v>
      </c>
      <c r="Q29" s="62"/>
    </row>
    <row r="30" spans="3:17">
      <c r="C30" s="192"/>
      <c r="D30" s="194"/>
      <c r="E30" s="202"/>
      <c r="F30" s="196"/>
      <c r="G30" s="196"/>
      <c r="H30" s="59" t="s">
        <v>20</v>
      </c>
      <c r="I30" s="22">
        <f>I1251</f>
        <v>66000</v>
      </c>
      <c r="J30" s="4">
        <f t="shared" ref="J30:M33" si="10">J1251</f>
        <v>306493.8</v>
      </c>
      <c r="K30" s="4">
        <f t="shared" si="10"/>
        <v>306493.8</v>
      </c>
      <c r="L30" s="4">
        <f t="shared" si="10"/>
        <v>30620.5</v>
      </c>
      <c r="M30" s="4">
        <f t="shared" si="10"/>
        <v>30620.5</v>
      </c>
      <c r="N30" s="21">
        <f t="shared" si="2"/>
        <v>46.394696969696966</v>
      </c>
      <c r="O30" s="21">
        <f t="shared" si="3"/>
        <v>9.9905772971590299</v>
      </c>
      <c r="P30" s="21">
        <f t="shared" si="4"/>
        <v>9.9905772971590299</v>
      </c>
      <c r="Q30" s="62"/>
    </row>
    <row r="31" spans="3:17">
      <c r="C31" s="192"/>
      <c r="D31" s="194"/>
      <c r="E31" s="202"/>
      <c r="F31" s="196"/>
      <c r="G31" s="196"/>
      <c r="H31" s="59" t="s">
        <v>21</v>
      </c>
      <c r="I31" s="22">
        <f t="shared" ref="I31:M33" si="11">I1252</f>
        <v>534000</v>
      </c>
      <c r="J31" s="4">
        <f t="shared" si="10"/>
        <v>534000</v>
      </c>
      <c r="K31" s="4">
        <f t="shared" si="10"/>
        <v>534000</v>
      </c>
      <c r="L31" s="4">
        <f t="shared" si="11"/>
        <v>53166.400000000001</v>
      </c>
      <c r="M31" s="4">
        <f t="shared" si="11"/>
        <v>53166.400000000001</v>
      </c>
      <c r="N31" s="21">
        <f t="shared" si="2"/>
        <v>9.9562546816479394</v>
      </c>
      <c r="O31" s="21">
        <f t="shared" si="3"/>
        <v>9.9562546816479394</v>
      </c>
      <c r="P31" s="21">
        <f t="shared" si="4"/>
        <v>9.9562546816479394</v>
      </c>
      <c r="Q31" s="62"/>
    </row>
    <row r="32" spans="3:17">
      <c r="C32" s="192"/>
      <c r="D32" s="194"/>
      <c r="E32" s="202"/>
      <c r="F32" s="196"/>
      <c r="G32" s="196"/>
      <c r="H32" s="59" t="s">
        <v>22</v>
      </c>
      <c r="I32" s="22">
        <f t="shared" si="11"/>
        <v>0</v>
      </c>
      <c r="J32" s="4">
        <f t="shared" si="10"/>
        <v>0</v>
      </c>
      <c r="K32" s="4">
        <f t="shared" si="10"/>
        <v>0</v>
      </c>
      <c r="L32" s="4">
        <f t="shared" si="11"/>
        <v>0</v>
      </c>
      <c r="M32" s="4">
        <f t="shared" si="11"/>
        <v>0</v>
      </c>
      <c r="N32" s="21"/>
      <c r="O32" s="21"/>
      <c r="P32" s="21"/>
      <c r="Q32" s="62"/>
    </row>
    <row r="33" spans="3:17">
      <c r="C33" s="191"/>
      <c r="D33" s="195"/>
      <c r="E33" s="203"/>
      <c r="F33" s="196"/>
      <c r="G33" s="196"/>
      <c r="H33" s="59" t="s">
        <v>23</v>
      </c>
      <c r="I33" s="22">
        <f t="shared" si="11"/>
        <v>0</v>
      </c>
      <c r="J33" s="4">
        <f t="shared" si="10"/>
        <v>0</v>
      </c>
      <c r="K33" s="4">
        <f t="shared" si="10"/>
        <v>0</v>
      </c>
      <c r="L33" s="4">
        <f t="shared" si="11"/>
        <v>0</v>
      </c>
      <c r="M33" s="4">
        <f t="shared" si="11"/>
        <v>0</v>
      </c>
      <c r="N33" s="21"/>
      <c r="O33" s="21"/>
      <c r="P33" s="21"/>
      <c r="Q33" s="62"/>
    </row>
    <row r="34" spans="3:17" s="11" customFormat="1">
      <c r="C34" s="190"/>
      <c r="D34" s="193"/>
      <c r="E34" s="193" t="s">
        <v>28</v>
      </c>
      <c r="F34" s="196">
        <v>2021</v>
      </c>
      <c r="G34" s="196">
        <v>2023</v>
      </c>
      <c r="H34" s="59" t="s">
        <v>19</v>
      </c>
      <c r="I34" s="22">
        <f>I35+I36+I37+I38</f>
        <v>44813.2</v>
      </c>
      <c r="J34" s="4">
        <f t="shared" ref="J34:M34" si="12">J35+J36+J37+J38</f>
        <v>79813.2</v>
      </c>
      <c r="K34" s="4">
        <f t="shared" si="12"/>
        <v>78028.600000000006</v>
      </c>
      <c r="L34" s="4">
        <f t="shared" si="12"/>
        <v>5946.4</v>
      </c>
      <c r="M34" s="4">
        <f t="shared" si="12"/>
        <v>8846.2999999999993</v>
      </c>
      <c r="N34" s="21">
        <f t="shared" si="2"/>
        <v>19.740388992528988</v>
      </c>
      <c r="O34" s="21">
        <f t="shared" si="3"/>
        <v>11.083755569254208</v>
      </c>
      <c r="P34" s="21">
        <f t="shared" si="4"/>
        <v>7.6207954519240371</v>
      </c>
      <c r="Q34" s="63"/>
    </row>
    <row r="35" spans="3:17" s="11" customFormat="1">
      <c r="C35" s="192"/>
      <c r="D35" s="194"/>
      <c r="E35" s="194"/>
      <c r="F35" s="196"/>
      <c r="G35" s="196"/>
      <c r="H35" s="59" t="s">
        <v>20</v>
      </c>
      <c r="I35" s="22">
        <f>I1110</f>
        <v>38713.199999999997</v>
      </c>
      <c r="J35" s="4">
        <f t="shared" ref="J35:M38" si="13">J1110</f>
        <v>73713.2</v>
      </c>
      <c r="K35" s="4">
        <f t="shared" si="13"/>
        <v>71928.600000000006</v>
      </c>
      <c r="L35" s="4">
        <f t="shared" si="13"/>
        <v>5946.4</v>
      </c>
      <c r="M35" s="4">
        <f t="shared" si="13"/>
        <v>5946.4</v>
      </c>
      <c r="N35" s="21">
        <f t="shared" si="2"/>
        <v>15.360135560997282</v>
      </c>
      <c r="O35" s="21">
        <f t="shared" si="3"/>
        <v>8.0669405208293767</v>
      </c>
      <c r="P35" s="21">
        <f t="shared" si="4"/>
        <v>8.2670870835801047</v>
      </c>
      <c r="Q35" s="63"/>
    </row>
    <row r="36" spans="3:17" s="11" customFormat="1">
      <c r="C36" s="192"/>
      <c r="D36" s="194"/>
      <c r="E36" s="194"/>
      <c r="F36" s="196"/>
      <c r="G36" s="196"/>
      <c r="H36" s="59" t="s">
        <v>21</v>
      </c>
      <c r="I36" s="22">
        <f t="shared" ref="I36:M38" si="14">I1111</f>
        <v>0</v>
      </c>
      <c r="J36" s="4">
        <f t="shared" si="13"/>
        <v>0</v>
      </c>
      <c r="K36" s="4">
        <f t="shared" si="13"/>
        <v>0</v>
      </c>
      <c r="L36" s="4">
        <f t="shared" si="14"/>
        <v>0</v>
      </c>
      <c r="M36" s="4">
        <f t="shared" si="14"/>
        <v>0</v>
      </c>
      <c r="N36" s="21"/>
      <c r="O36" s="21"/>
      <c r="P36" s="21"/>
      <c r="Q36" s="63"/>
    </row>
    <row r="37" spans="3:17" s="11" customFormat="1">
      <c r="C37" s="192"/>
      <c r="D37" s="194"/>
      <c r="E37" s="194"/>
      <c r="F37" s="196"/>
      <c r="G37" s="196"/>
      <c r="H37" s="59" t="s">
        <v>22</v>
      </c>
      <c r="I37" s="22">
        <f t="shared" si="14"/>
        <v>0</v>
      </c>
      <c r="J37" s="4">
        <f t="shared" si="13"/>
        <v>0</v>
      </c>
      <c r="K37" s="4">
        <f t="shared" si="13"/>
        <v>0</v>
      </c>
      <c r="L37" s="4">
        <f t="shared" si="14"/>
        <v>0</v>
      </c>
      <c r="M37" s="4">
        <f t="shared" si="14"/>
        <v>0</v>
      </c>
      <c r="N37" s="21"/>
      <c r="O37" s="21"/>
      <c r="P37" s="21"/>
      <c r="Q37" s="63"/>
    </row>
    <row r="38" spans="3:17" s="11" customFormat="1">
      <c r="C38" s="191"/>
      <c r="D38" s="195"/>
      <c r="E38" s="195"/>
      <c r="F38" s="196"/>
      <c r="G38" s="196"/>
      <c r="H38" s="59" t="s">
        <v>23</v>
      </c>
      <c r="I38" s="22">
        <f t="shared" si="14"/>
        <v>6100</v>
      </c>
      <c r="J38" s="4">
        <f t="shared" si="13"/>
        <v>6100</v>
      </c>
      <c r="K38" s="4">
        <f t="shared" si="13"/>
        <v>6100</v>
      </c>
      <c r="L38" s="4">
        <f t="shared" si="14"/>
        <v>0</v>
      </c>
      <c r="M38" s="4">
        <f t="shared" si="14"/>
        <v>2899.9</v>
      </c>
      <c r="N38" s="21">
        <f t="shared" si="2"/>
        <v>47.539344262295089</v>
      </c>
      <c r="O38" s="21">
        <f t="shared" si="3"/>
        <v>47.539344262295089</v>
      </c>
      <c r="P38" s="21">
        <f t="shared" si="4"/>
        <v>0</v>
      </c>
      <c r="Q38" s="63"/>
    </row>
    <row r="39" spans="3:17" s="11" customFormat="1">
      <c r="C39" s="197" t="s">
        <v>29</v>
      </c>
      <c r="D39" s="198" t="s">
        <v>30</v>
      </c>
      <c r="E39" s="193" t="s">
        <v>25</v>
      </c>
      <c r="F39" s="196">
        <v>2021</v>
      </c>
      <c r="G39" s="196">
        <v>2023</v>
      </c>
      <c r="H39" s="59" t="s">
        <v>19</v>
      </c>
      <c r="I39" s="22">
        <f>I40+I41+I42+I43</f>
        <v>304878</v>
      </c>
      <c r="J39" s="4">
        <f t="shared" ref="J39:M39" si="15">J40+J41+J42+J43</f>
        <v>218468.3</v>
      </c>
      <c r="K39" s="4">
        <f t="shared" si="15"/>
        <v>215669</v>
      </c>
      <c r="L39" s="4">
        <f t="shared" si="15"/>
        <v>51146.3</v>
      </c>
      <c r="M39" s="4">
        <f t="shared" si="15"/>
        <v>57951.5</v>
      </c>
      <c r="N39" s="21">
        <f t="shared" si="2"/>
        <v>19.008095041295206</v>
      </c>
      <c r="O39" s="21">
        <f t="shared" si="3"/>
        <v>26.526274063559796</v>
      </c>
      <c r="P39" s="21">
        <f t="shared" si="4"/>
        <v>23.715183916093647</v>
      </c>
      <c r="Q39" s="63"/>
    </row>
    <row r="40" spans="3:17" s="11" customFormat="1">
      <c r="C40" s="197"/>
      <c r="D40" s="199"/>
      <c r="E40" s="194"/>
      <c r="F40" s="196"/>
      <c r="G40" s="196"/>
      <c r="H40" s="59" t="s">
        <v>20</v>
      </c>
      <c r="I40" s="22">
        <f>SUM(I45,I50,I64,I90,I230)</f>
        <v>187432.6</v>
      </c>
      <c r="J40" s="4">
        <f t="shared" ref="J40:M40" si="16">SUM(J45,J50,J64,J90,J230)</f>
        <v>198711.3</v>
      </c>
      <c r="K40" s="4">
        <f t="shared" si="16"/>
        <v>195912</v>
      </c>
      <c r="L40" s="4">
        <f t="shared" si="16"/>
        <v>51146.3</v>
      </c>
      <c r="M40" s="4">
        <f t="shared" si="16"/>
        <v>51146.3</v>
      </c>
      <c r="N40" s="21">
        <f t="shared" si="2"/>
        <v>27.287835734018522</v>
      </c>
      <c r="O40" s="21">
        <f t="shared" si="3"/>
        <v>25.738999241613335</v>
      </c>
      <c r="P40" s="21">
        <f t="shared" si="4"/>
        <v>26.106772428437257</v>
      </c>
      <c r="Q40" s="63"/>
    </row>
    <row r="41" spans="3:17" s="11" customFormat="1">
      <c r="C41" s="197"/>
      <c r="D41" s="199"/>
      <c r="E41" s="194"/>
      <c r="F41" s="196"/>
      <c r="G41" s="196"/>
      <c r="H41" s="59" t="s">
        <v>21</v>
      </c>
      <c r="I41" s="22">
        <f t="shared" ref="I41:M43" si="17">I46</f>
        <v>0</v>
      </c>
      <c r="J41" s="4">
        <f t="shared" si="17"/>
        <v>0</v>
      </c>
      <c r="K41" s="4">
        <f t="shared" si="17"/>
        <v>0</v>
      </c>
      <c r="L41" s="4">
        <f t="shared" si="17"/>
        <v>0</v>
      </c>
      <c r="M41" s="4">
        <f t="shared" si="17"/>
        <v>0</v>
      </c>
      <c r="N41" s="21"/>
      <c r="O41" s="21"/>
      <c r="P41" s="21"/>
      <c r="Q41" s="63"/>
    </row>
    <row r="42" spans="3:17" s="11" customFormat="1">
      <c r="C42" s="197"/>
      <c r="D42" s="199"/>
      <c r="E42" s="194"/>
      <c r="F42" s="196"/>
      <c r="G42" s="196"/>
      <c r="H42" s="59" t="s">
        <v>31</v>
      </c>
      <c r="I42" s="22">
        <f t="shared" si="17"/>
        <v>97688.4</v>
      </c>
      <c r="J42" s="4">
        <f t="shared" si="17"/>
        <v>0</v>
      </c>
      <c r="K42" s="4">
        <f t="shared" si="17"/>
        <v>0</v>
      </c>
      <c r="L42" s="4">
        <f t="shared" si="17"/>
        <v>0</v>
      </c>
      <c r="M42" s="4">
        <f t="shared" si="17"/>
        <v>6805.2</v>
      </c>
      <c r="N42" s="21">
        <f t="shared" si="2"/>
        <v>6.9662314051617189</v>
      </c>
      <c r="O42" s="21" t="e">
        <f t="shared" si="3"/>
        <v>#DIV/0!</v>
      </c>
      <c r="P42" s="21" t="e">
        <f t="shared" si="4"/>
        <v>#DIV/0!</v>
      </c>
      <c r="Q42" s="63"/>
    </row>
    <row r="43" spans="3:17" s="11" customFormat="1">
      <c r="C43" s="197"/>
      <c r="D43" s="200"/>
      <c r="E43" s="195"/>
      <c r="F43" s="196"/>
      <c r="G43" s="196"/>
      <c r="H43" s="59" t="s">
        <v>23</v>
      </c>
      <c r="I43" s="22">
        <f t="shared" si="17"/>
        <v>19757</v>
      </c>
      <c r="J43" s="4">
        <f t="shared" si="17"/>
        <v>19757</v>
      </c>
      <c r="K43" s="4">
        <f t="shared" si="17"/>
        <v>19757</v>
      </c>
      <c r="L43" s="4">
        <f t="shared" si="17"/>
        <v>0</v>
      </c>
      <c r="M43" s="4">
        <f t="shared" si="17"/>
        <v>0</v>
      </c>
      <c r="N43" s="21">
        <f t="shared" si="2"/>
        <v>0</v>
      </c>
      <c r="O43" s="21">
        <f t="shared" si="3"/>
        <v>0</v>
      </c>
      <c r="P43" s="21">
        <f t="shared" si="4"/>
        <v>0</v>
      </c>
      <c r="Q43" s="63"/>
    </row>
    <row r="44" spans="3:17">
      <c r="C44" s="175" t="s">
        <v>32</v>
      </c>
      <c r="D44" s="176" t="s">
        <v>33</v>
      </c>
      <c r="E44" s="129" t="s">
        <v>34</v>
      </c>
      <c r="F44" s="116">
        <v>2021</v>
      </c>
      <c r="G44" s="116">
        <v>2023</v>
      </c>
      <c r="H44" s="59" t="s">
        <v>19</v>
      </c>
      <c r="I44" s="22">
        <f>I45+I47+I48</f>
        <v>298228</v>
      </c>
      <c r="J44" s="4">
        <f t="shared" ref="J44:M44" si="18">J45+J47+J48</f>
        <v>211818.3</v>
      </c>
      <c r="K44" s="4">
        <f t="shared" si="18"/>
        <v>209684</v>
      </c>
      <c r="L44" s="4">
        <f t="shared" si="18"/>
        <v>51146.3</v>
      </c>
      <c r="M44" s="4">
        <f t="shared" si="18"/>
        <v>57951.5</v>
      </c>
      <c r="N44" s="21">
        <f t="shared" si="2"/>
        <v>19.431944686615608</v>
      </c>
      <c r="O44" s="21">
        <f t="shared" si="3"/>
        <v>27.359061988506188</v>
      </c>
      <c r="P44" s="21">
        <f t="shared" si="4"/>
        <v>24.392085233017305</v>
      </c>
      <c r="Q44" s="62"/>
    </row>
    <row r="45" spans="3:17">
      <c r="C45" s="175"/>
      <c r="D45" s="176"/>
      <c r="E45" s="129"/>
      <c r="F45" s="117"/>
      <c r="G45" s="117"/>
      <c r="H45" s="59" t="s">
        <v>20</v>
      </c>
      <c r="I45" s="22">
        <v>180782.6</v>
      </c>
      <c r="J45" s="4">
        <v>192061.3</v>
      </c>
      <c r="K45" s="4">
        <v>189927</v>
      </c>
      <c r="L45" s="4">
        <v>51146.3</v>
      </c>
      <c r="M45" s="4">
        <v>51146.3</v>
      </c>
      <c r="N45" s="21">
        <f t="shared" si="2"/>
        <v>28.291605497431721</v>
      </c>
      <c r="O45" s="21">
        <f t="shared" si="3"/>
        <v>26.630195671902673</v>
      </c>
      <c r="P45" s="21">
        <f t="shared" si="4"/>
        <v>26.929451842023518</v>
      </c>
      <c r="Q45" s="62"/>
    </row>
    <row r="46" spans="3:17">
      <c r="C46" s="175"/>
      <c r="D46" s="176"/>
      <c r="E46" s="129"/>
      <c r="F46" s="117"/>
      <c r="G46" s="117"/>
      <c r="H46" s="59" t="s">
        <v>21</v>
      </c>
      <c r="I46" s="22">
        <v>0</v>
      </c>
      <c r="J46" s="4">
        <v>0</v>
      </c>
      <c r="K46" s="4">
        <v>0</v>
      </c>
      <c r="L46" s="4"/>
      <c r="M46" s="4"/>
      <c r="N46" s="21"/>
      <c r="O46" s="21"/>
      <c r="P46" s="21"/>
      <c r="Q46" s="62"/>
    </row>
    <row r="47" spans="3:17">
      <c r="C47" s="175"/>
      <c r="D47" s="176"/>
      <c r="E47" s="129"/>
      <c r="F47" s="117"/>
      <c r="G47" s="117"/>
      <c r="H47" s="59" t="s">
        <v>31</v>
      </c>
      <c r="I47" s="22">
        <v>97688.4</v>
      </c>
      <c r="J47" s="4"/>
      <c r="K47" s="4"/>
      <c r="L47" s="4"/>
      <c r="M47" s="4">
        <v>6805.2</v>
      </c>
      <c r="N47" s="21">
        <f t="shared" si="2"/>
        <v>6.9662314051617189</v>
      </c>
      <c r="O47" s="21" t="e">
        <f t="shared" si="3"/>
        <v>#DIV/0!</v>
      </c>
      <c r="P47" s="21" t="e">
        <f t="shared" si="4"/>
        <v>#DIV/0!</v>
      </c>
      <c r="Q47" s="62">
        <v>33540.9</v>
      </c>
    </row>
    <row r="48" spans="3:17">
      <c r="C48" s="175"/>
      <c r="D48" s="176"/>
      <c r="E48" s="129"/>
      <c r="F48" s="118"/>
      <c r="G48" s="118"/>
      <c r="H48" s="59" t="s">
        <v>35</v>
      </c>
      <c r="I48" s="22">
        <v>19757</v>
      </c>
      <c r="J48" s="4">
        <v>19757</v>
      </c>
      <c r="K48" s="4">
        <v>19757</v>
      </c>
      <c r="L48" s="4"/>
      <c r="M48" s="4"/>
      <c r="N48" s="21">
        <f t="shared" si="2"/>
        <v>0</v>
      </c>
      <c r="O48" s="21">
        <f t="shared" si="3"/>
        <v>0</v>
      </c>
      <c r="P48" s="21">
        <f t="shared" si="4"/>
        <v>0</v>
      </c>
      <c r="Q48" s="62"/>
    </row>
    <row r="49" spans="3:17">
      <c r="C49" s="175" t="s">
        <v>36</v>
      </c>
      <c r="D49" s="156" t="s">
        <v>37</v>
      </c>
      <c r="E49" s="138" t="s">
        <v>38</v>
      </c>
      <c r="F49" s="116">
        <v>2021</v>
      </c>
      <c r="G49" s="116">
        <v>2023</v>
      </c>
      <c r="H49" s="55" t="s">
        <v>19</v>
      </c>
      <c r="I49" s="23">
        <f>I50+I51+I52+I53</f>
        <v>250</v>
      </c>
      <c r="J49" s="24">
        <f t="shared" ref="J49:M49" si="19">J50+J51+J52+J53</f>
        <v>250</v>
      </c>
      <c r="K49" s="24">
        <f t="shared" si="19"/>
        <v>225</v>
      </c>
      <c r="L49" s="4">
        <f t="shared" si="19"/>
        <v>0</v>
      </c>
      <c r="M49" s="4">
        <f t="shared" si="19"/>
        <v>0</v>
      </c>
      <c r="N49" s="21">
        <f t="shared" si="2"/>
        <v>0</v>
      </c>
      <c r="O49" s="21">
        <f t="shared" si="3"/>
        <v>0</v>
      </c>
      <c r="P49" s="21">
        <f t="shared" si="4"/>
        <v>0</v>
      </c>
      <c r="Q49" s="62"/>
    </row>
    <row r="50" spans="3:17">
      <c r="C50" s="175"/>
      <c r="D50" s="156"/>
      <c r="E50" s="138"/>
      <c r="F50" s="117"/>
      <c r="G50" s="117"/>
      <c r="H50" s="55" t="s">
        <v>20</v>
      </c>
      <c r="I50" s="23">
        <f>I55+I60</f>
        <v>250</v>
      </c>
      <c r="J50" s="24">
        <f t="shared" ref="J50:K53" si="20">J55+J60</f>
        <v>250</v>
      </c>
      <c r="K50" s="24">
        <f t="shared" si="20"/>
        <v>225</v>
      </c>
      <c r="L50" s="4">
        <v>0</v>
      </c>
      <c r="M50" s="4">
        <v>0</v>
      </c>
      <c r="N50" s="21">
        <f t="shared" si="2"/>
        <v>0</v>
      </c>
      <c r="O50" s="21">
        <f t="shared" si="3"/>
        <v>0</v>
      </c>
      <c r="P50" s="21">
        <f t="shared" si="4"/>
        <v>0</v>
      </c>
      <c r="Q50" s="62"/>
    </row>
    <row r="51" spans="3:17" ht="16.5" customHeight="1">
      <c r="C51" s="175"/>
      <c r="D51" s="156"/>
      <c r="E51" s="138"/>
      <c r="F51" s="117"/>
      <c r="G51" s="117"/>
      <c r="H51" s="55" t="s">
        <v>21</v>
      </c>
      <c r="I51" s="23">
        <f>I56+I61</f>
        <v>0</v>
      </c>
      <c r="J51" s="24">
        <f t="shared" si="20"/>
        <v>0</v>
      </c>
      <c r="K51" s="24">
        <f t="shared" si="20"/>
        <v>0</v>
      </c>
      <c r="L51" s="4"/>
      <c r="M51" s="4"/>
      <c r="N51" s="21"/>
      <c r="O51" s="21"/>
      <c r="P51" s="21"/>
      <c r="Q51" s="62"/>
    </row>
    <row r="52" spans="3:17" ht="18" customHeight="1">
      <c r="C52" s="175"/>
      <c r="D52" s="156"/>
      <c r="E52" s="138"/>
      <c r="F52" s="117"/>
      <c r="G52" s="117"/>
      <c r="H52" s="55" t="s">
        <v>31</v>
      </c>
      <c r="I52" s="23">
        <f>I57+I62</f>
        <v>0</v>
      </c>
      <c r="J52" s="24">
        <f t="shared" si="20"/>
        <v>0</v>
      </c>
      <c r="K52" s="24">
        <f t="shared" si="20"/>
        <v>0</v>
      </c>
      <c r="L52" s="4"/>
      <c r="M52" s="4"/>
      <c r="N52" s="21"/>
      <c r="O52" s="21"/>
      <c r="P52" s="21"/>
      <c r="Q52" s="62"/>
    </row>
    <row r="53" spans="3:17" ht="15.75" customHeight="1">
      <c r="C53" s="175"/>
      <c r="D53" s="156"/>
      <c r="E53" s="138"/>
      <c r="F53" s="118"/>
      <c r="G53" s="118"/>
      <c r="H53" s="55" t="s">
        <v>35</v>
      </c>
      <c r="I53" s="23">
        <f>I58+I63</f>
        <v>0</v>
      </c>
      <c r="J53" s="24">
        <f t="shared" si="20"/>
        <v>0</v>
      </c>
      <c r="K53" s="24">
        <f t="shared" si="20"/>
        <v>0</v>
      </c>
      <c r="L53" s="4"/>
      <c r="M53" s="4"/>
      <c r="N53" s="21"/>
      <c r="O53" s="21"/>
      <c r="P53" s="21"/>
      <c r="Q53" s="62"/>
    </row>
    <row r="54" spans="3:17" ht="15.75" customHeight="1">
      <c r="C54" s="175" t="s">
        <v>39</v>
      </c>
      <c r="D54" s="156" t="s">
        <v>40</v>
      </c>
      <c r="E54" s="138" t="s">
        <v>41</v>
      </c>
      <c r="F54" s="116">
        <v>2021</v>
      </c>
      <c r="G54" s="116">
        <v>2023</v>
      </c>
      <c r="H54" s="55" t="s">
        <v>19</v>
      </c>
      <c r="I54" s="23">
        <f>I55+I56+I57+I58</f>
        <v>250</v>
      </c>
      <c r="J54" s="24">
        <f t="shared" ref="J54:K54" si="21">J55+J56+J57+J58</f>
        <v>250</v>
      </c>
      <c r="K54" s="24">
        <f t="shared" si="21"/>
        <v>225</v>
      </c>
      <c r="L54" s="4">
        <f t="shared" ref="L54:M54" si="22">L55</f>
        <v>0</v>
      </c>
      <c r="M54" s="4">
        <f t="shared" si="22"/>
        <v>0</v>
      </c>
      <c r="N54" s="21">
        <f t="shared" si="2"/>
        <v>0</v>
      </c>
      <c r="O54" s="21">
        <f t="shared" si="3"/>
        <v>0</v>
      </c>
      <c r="P54" s="21">
        <f t="shared" si="4"/>
        <v>0</v>
      </c>
      <c r="Q54" s="62"/>
    </row>
    <row r="55" spans="3:17">
      <c r="C55" s="175"/>
      <c r="D55" s="156"/>
      <c r="E55" s="138"/>
      <c r="F55" s="117"/>
      <c r="G55" s="117"/>
      <c r="H55" s="55" t="s">
        <v>20</v>
      </c>
      <c r="I55" s="23">
        <v>250</v>
      </c>
      <c r="J55" s="24">
        <v>250</v>
      </c>
      <c r="K55" s="24">
        <v>225</v>
      </c>
      <c r="L55" s="4"/>
      <c r="M55" s="4"/>
      <c r="N55" s="21">
        <f t="shared" si="2"/>
        <v>0</v>
      </c>
      <c r="O55" s="21">
        <f t="shared" si="3"/>
        <v>0</v>
      </c>
      <c r="P55" s="21">
        <f t="shared" si="4"/>
        <v>0</v>
      </c>
      <c r="Q55" s="62"/>
    </row>
    <row r="56" spans="3:17" ht="15" customHeight="1">
      <c r="C56" s="175"/>
      <c r="D56" s="156"/>
      <c r="E56" s="138"/>
      <c r="F56" s="117"/>
      <c r="G56" s="117"/>
      <c r="H56" s="55" t="s">
        <v>21</v>
      </c>
      <c r="I56" s="23">
        <v>0</v>
      </c>
      <c r="J56" s="24">
        <v>0</v>
      </c>
      <c r="K56" s="24">
        <v>0</v>
      </c>
      <c r="L56" s="4"/>
      <c r="M56" s="4"/>
      <c r="N56" s="21"/>
      <c r="O56" s="21"/>
      <c r="P56" s="21"/>
      <c r="Q56" s="62"/>
    </row>
    <row r="57" spans="3:17" ht="15.75" customHeight="1">
      <c r="C57" s="175"/>
      <c r="D57" s="156"/>
      <c r="E57" s="138"/>
      <c r="F57" s="117"/>
      <c r="G57" s="117"/>
      <c r="H57" s="55" t="s">
        <v>31</v>
      </c>
      <c r="I57" s="23">
        <v>0</v>
      </c>
      <c r="J57" s="24">
        <v>0</v>
      </c>
      <c r="K57" s="24">
        <v>0</v>
      </c>
      <c r="L57" s="4"/>
      <c r="M57" s="4"/>
      <c r="N57" s="21"/>
      <c r="O57" s="21"/>
      <c r="P57" s="21"/>
      <c r="Q57" s="62"/>
    </row>
    <row r="58" spans="3:17" ht="16.5" customHeight="1">
      <c r="C58" s="175"/>
      <c r="D58" s="156"/>
      <c r="E58" s="138"/>
      <c r="F58" s="118"/>
      <c r="G58" s="118"/>
      <c r="H58" s="55" t="s">
        <v>35</v>
      </c>
      <c r="I58" s="23">
        <v>0</v>
      </c>
      <c r="J58" s="24">
        <v>0</v>
      </c>
      <c r="K58" s="24">
        <v>0</v>
      </c>
      <c r="L58" s="4"/>
      <c r="M58" s="4"/>
      <c r="N58" s="21"/>
      <c r="O58" s="21"/>
      <c r="P58" s="21"/>
      <c r="Q58" s="62"/>
    </row>
    <row r="59" spans="3:17" s="6" customFormat="1" ht="20.25" hidden="1" customHeight="1">
      <c r="C59" s="213" t="s">
        <v>42</v>
      </c>
      <c r="D59" s="156" t="s">
        <v>43</v>
      </c>
      <c r="E59" s="138" t="s">
        <v>44</v>
      </c>
      <c r="F59" s="138">
        <v>2023</v>
      </c>
      <c r="G59" s="138">
        <v>2023</v>
      </c>
      <c r="H59" s="55" t="s">
        <v>19</v>
      </c>
      <c r="I59" s="23">
        <f>I60+I61+I62+I63</f>
        <v>0</v>
      </c>
      <c r="J59" s="24">
        <f t="shared" ref="J59:M59" si="23">J60+J61+J62+J63</f>
        <v>0</v>
      </c>
      <c r="K59" s="24">
        <f t="shared" si="23"/>
        <v>0</v>
      </c>
      <c r="L59" s="4">
        <f t="shared" si="23"/>
        <v>0</v>
      </c>
      <c r="M59" s="4">
        <f t="shared" si="23"/>
        <v>0</v>
      </c>
      <c r="N59" s="21"/>
      <c r="O59" s="21"/>
      <c r="P59" s="21"/>
      <c r="Q59" s="64"/>
    </row>
    <row r="60" spans="3:17" s="6" customFormat="1" hidden="1">
      <c r="C60" s="213"/>
      <c r="D60" s="156"/>
      <c r="E60" s="138"/>
      <c r="F60" s="138"/>
      <c r="G60" s="138"/>
      <c r="H60" s="55" t="s">
        <v>20</v>
      </c>
      <c r="I60" s="23">
        <v>0</v>
      </c>
      <c r="J60" s="24">
        <v>0</v>
      </c>
      <c r="K60" s="24">
        <v>0</v>
      </c>
      <c r="L60" s="4"/>
      <c r="M60" s="4"/>
      <c r="N60" s="21"/>
      <c r="O60" s="21"/>
      <c r="P60" s="21"/>
      <c r="Q60" s="64"/>
    </row>
    <row r="61" spans="3:17" s="6" customFormat="1" ht="15" hidden="1" customHeight="1">
      <c r="C61" s="213"/>
      <c r="D61" s="156"/>
      <c r="E61" s="138"/>
      <c r="F61" s="138"/>
      <c r="G61" s="138"/>
      <c r="H61" s="55" t="s">
        <v>21</v>
      </c>
      <c r="I61" s="23">
        <v>0</v>
      </c>
      <c r="J61" s="24">
        <v>0</v>
      </c>
      <c r="K61" s="24">
        <v>0</v>
      </c>
      <c r="L61" s="4"/>
      <c r="M61" s="4"/>
      <c r="N61" s="21"/>
      <c r="O61" s="21"/>
      <c r="P61" s="21"/>
      <c r="Q61" s="64"/>
    </row>
    <row r="62" spans="3:17" s="6" customFormat="1" ht="15.75" hidden="1" customHeight="1">
      <c r="C62" s="213"/>
      <c r="D62" s="156"/>
      <c r="E62" s="138"/>
      <c r="F62" s="138"/>
      <c r="G62" s="138"/>
      <c r="H62" s="55" t="s">
        <v>31</v>
      </c>
      <c r="I62" s="23">
        <v>0</v>
      </c>
      <c r="J62" s="24">
        <v>0</v>
      </c>
      <c r="K62" s="24">
        <v>0</v>
      </c>
      <c r="L62" s="4"/>
      <c r="M62" s="4"/>
      <c r="N62" s="21"/>
      <c r="O62" s="21"/>
      <c r="P62" s="21"/>
      <c r="Q62" s="64"/>
    </row>
    <row r="63" spans="3:17" s="6" customFormat="1" ht="15.75" hidden="1" customHeight="1">
      <c r="C63" s="213"/>
      <c r="D63" s="156"/>
      <c r="E63" s="138"/>
      <c r="F63" s="138"/>
      <c r="G63" s="138"/>
      <c r="H63" s="55" t="s">
        <v>35</v>
      </c>
      <c r="I63" s="23">
        <v>0</v>
      </c>
      <c r="J63" s="24">
        <v>0</v>
      </c>
      <c r="K63" s="24">
        <v>0</v>
      </c>
      <c r="L63" s="4"/>
      <c r="M63" s="4"/>
      <c r="N63" s="21"/>
      <c r="O63" s="21"/>
      <c r="P63" s="21"/>
      <c r="Q63" s="64"/>
    </row>
    <row r="64" spans="3:17" ht="15" customHeight="1">
      <c r="C64" s="126" t="s">
        <v>45</v>
      </c>
      <c r="D64" s="163" t="s">
        <v>46</v>
      </c>
      <c r="E64" s="116" t="s">
        <v>47</v>
      </c>
      <c r="F64" s="116">
        <v>2021</v>
      </c>
      <c r="G64" s="116">
        <v>2023</v>
      </c>
      <c r="H64" s="59" t="s">
        <v>19</v>
      </c>
      <c r="I64" s="22">
        <f>I65+I66+I67+I68</f>
        <v>400</v>
      </c>
      <c r="J64" s="4">
        <f t="shared" ref="J64:M64" si="24">J65+J66+J67+J68</f>
        <v>400</v>
      </c>
      <c r="K64" s="4">
        <f t="shared" si="24"/>
        <v>360</v>
      </c>
      <c r="L64" s="4">
        <f t="shared" si="24"/>
        <v>0</v>
      </c>
      <c r="M64" s="4">
        <f t="shared" si="24"/>
        <v>0</v>
      </c>
      <c r="N64" s="21">
        <f t="shared" si="2"/>
        <v>0</v>
      </c>
      <c r="O64" s="21">
        <f t="shared" si="3"/>
        <v>0</v>
      </c>
      <c r="P64" s="21">
        <f t="shared" si="4"/>
        <v>0</v>
      </c>
      <c r="Q64" s="62"/>
    </row>
    <row r="65" spans="3:17">
      <c r="C65" s="127"/>
      <c r="D65" s="164"/>
      <c r="E65" s="117"/>
      <c r="F65" s="117"/>
      <c r="G65" s="117"/>
      <c r="H65" s="59" t="s">
        <v>20</v>
      </c>
      <c r="I65" s="22">
        <f>I70+I75+I80+I85</f>
        <v>400</v>
      </c>
      <c r="J65" s="4">
        <f t="shared" ref="J65:M65" si="25">J70+J75+J80+J85</f>
        <v>400</v>
      </c>
      <c r="K65" s="4">
        <f>K70+K75+K80+K85</f>
        <v>360</v>
      </c>
      <c r="L65" s="4">
        <f t="shared" si="25"/>
        <v>0</v>
      </c>
      <c r="M65" s="4">
        <f t="shared" si="25"/>
        <v>0</v>
      </c>
      <c r="N65" s="21">
        <f t="shared" si="2"/>
        <v>0</v>
      </c>
      <c r="O65" s="21">
        <f t="shared" si="3"/>
        <v>0</v>
      </c>
      <c r="P65" s="21">
        <f t="shared" si="4"/>
        <v>0</v>
      </c>
      <c r="Q65" s="62"/>
    </row>
    <row r="66" spans="3:17">
      <c r="C66" s="127"/>
      <c r="D66" s="164"/>
      <c r="E66" s="117"/>
      <c r="F66" s="117"/>
      <c r="G66" s="117"/>
      <c r="H66" s="59" t="s">
        <v>21</v>
      </c>
      <c r="I66" s="22">
        <f t="shared" ref="I66:K68" si="26">I71+I76+I81+I86</f>
        <v>0</v>
      </c>
      <c r="J66" s="4">
        <f t="shared" si="26"/>
        <v>0</v>
      </c>
      <c r="K66" s="4">
        <f t="shared" si="26"/>
        <v>0</v>
      </c>
      <c r="L66" s="4"/>
      <c r="M66" s="4"/>
      <c r="N66" s="21"/>
      <c r="O66" s="21"/>
      <c r="P66" s="21"/>
      <c r="Q66" s="62"/>
    </row>
    <row r="67" spans="3:17">
      <c r="C67" s="127"/>
      <c r="D67" s="164"/>
      <c r="E67" s="117"/>
      <c r="F67" s="117"/>
      <c r="G67" s="117"/>
      <c r="H67" s="59" t="s">
        <v>31</v>
      </c>
      <c r="I67" s="22">
        <f t="shared" si="26"/>
        <v>0</v>
      </c>
      <c r="J67" s="4">
        <f t="shared" si="26"/>
        <v>0</v>
      </c>
      <c r="K67" s="4">
        <f t="shared" si="26"/>
        <v>0</v>
      </c>
      <c r="L67" s="4"/>
      <c r="M67" s="4"/>
      <c r="N67" s="21"/>
      <c r="O67" s="21"/>
      <c r="P67" s="21"/>
      <c r="Q67" s="62"/>
    </row>
    <row r="68" spans="3:17">
      <c r="C68" s="128"/>
      <c r="D68" s="165"/>
      <c r="E68" s="118"/>
      <c r="F68" s="118"/>
      <c r="G68" s="118"/>
      <c r="H68" s="59" t="s">
        <v>35</v>
      </c>
      <c r="I68" s="22">
        <f t="shared" si="26"/>
        <v>0</v>
      </c>
      <c r="J68" s="4">
        <f t="shared" si="26"/>
        <v>0</v>
      </c>
      <c r="K68" s="4">
        <f t="shared" si="26"/>
        <v>0</v>
      </c>
      <c r="L68" s="4"/>
      <c r="M68" s="4"/>
      <c r="N68" s="21"/>
      <c r="O68" s="21"/>
      <c r="P68" s="21"/>
      <c r="Q68" s="62"/>
    </row>
    <row r="69" spans="3:17">
      <c r="C69" s="175" t="s">
        <v>48</v>
      </c>
      <c r="D69" s="176" t="s">
        <v>49</v>
      </c>
      <c r="E69" s="129" t="s">
        <v>50</v>
      </c>
      <c r="F69" s="116">
        <v>2021</v>
      </c>
      <c r="G69" s="116">
        <v>2023</v>
      </c>
      <c r="H69" s="59" t="s">
        <v>19</v>
      </c>
      <c r="I69" s="22">
        <f>I70+I71+I72+I73</f>
        <v>100</v>
      </c>
      <c r="J69" s="4">
        <f t="shared" ref="J69:M69" si="27">J70+J71+J72+J73</f>
        <v>100</v>
      </c>
      <c r="K69" s="4">
        <f t="shared" si="27"/>
        <v>100</v>
      </c>
      <c r="L69" s="4">
        <f t="shared" si="27"/>
        <v>0</v>
      </c>
      <c r="M69" s="4">
        <f t="shared" si="27"/>
        <v>0</v>
      </c>
      <c r="N69" s="21">
        <f t="shared" si="2"/>
        <v>0</v>
      </c>
      <c r="O69" s="21">
        <f t="shared" si="3"/>
        <v>0</v>
      </c>
      <c r="P69" s="21">
        <f t="shared" si="4"/>
        <v>0</v>
      </c>
      <c r="Q69" s="62"/>
    </row>
    <row r="70" spans="3:17">
      <c r="C70" s="175"/>
      <c r="D70" s="176"/>
      <c r="E70" s="129"/>
      <c r="F70" s="117"/>
      <c r="G70" s="117"/>
      <c r="H70" s="59" t="s">
        <v>20</v>
      </c>
      <c r="I70" s="22">
        <v>100</v>
      </c>
      <c r="J70" s="4">
        <v>100</v>
      </c>
      <c r="K70" s="4">
        <v>100</v>
      </c>
      <c r="L70" s="4"/>
      <c r="M70" s="4"/>
      <c r="N70" s="21">
        <f t="shared" si="2"/>
        <v>0</v>
      </c>
      <c r="O70" s="21">
        <f t="shared" si="3"/>
        <v>0</v>
      </c>
      <c r="P70" s="21">
        <f t="shared" si="4"/>
        <v>0</v>
      </c>
      <c r="Q70" s="62"/>
    </row>
    <row r="71" spans="3:17">
      <c r="C71" s="175"/>
      <c r="D71" s="176"/>
      <c r="E71" s="129"/>
      <c r="F71" s="117"/>
      <c r="G71" s="117"/>
      <c r="H71" s="59" t="s">
        <v>21</v>
      </c>
      <c r="I71" s="22">
        <v>0</v>
      </c>
      <c r="J71" s="4">
        <v>0</v>
      </c>
      <c r="K71" s="4">
        <v>0</v>
      </c>
      <c r="L71" s="4"/>
      <c r="M71" s="4"/>
      <c r="N71" s="21"/>
      <c r="O71" s="21"/>
      <c r="P71" s="21"/>
      <c r="Q71" s="62"/>
    </row>
    <row r="72" spans="3:17">
      <c r="C72" s="175"/>
      <c r="D72" s="176"/>
      <c r="E72" s="129"/>
      <c r="F72" s="117"/>
      <c r="G72" s="117"/>
      <c r="H72" s="59" t="s">
        <v>31</v>
      </c>
      <c r="I72" s="22">
        <v>0</v>
      </c>
      <c r="J72" s="4">
        <v>0</v>
      </c>
      <c r="K72" s="4">
        <v>0</v>
      </c>
      <c r="L72" s="4"/>
      <c r="M72" s="4"/>
      <c r="N72" s="21"/>
      <c r="O72" s="21"/>
      <c r="P72" s="21"/>
      <c r="Q72" s="62"/>
    </row>
    <row r="73" spans="3:17">
      <c r="C73" s="175"/>
      <c r="D73" s="176"/>
      <c r="E73" s="129"/>
      <c r="F73" s="118"/>
      <c r="G73" s="118"/>
      <c r="H73" s="59" t="s">
        <v>35</v>
      </c>
      <c r="I73" s="22">
        <v>0</v>
      </c>
      <c r="J73" s="4">
        <v>0</v>
      </c>
      <c r="K73" s="4">
        <v>0</v>
      </c>
      <c r="L73" s="4"/>
      <c r="M73" s="4"/>
      <c r="N73" s="21"/>
      <c r="O73" s="21"/>
      <c r="P73" s="21"/>
      <c r="Q73" s="62"/>
    </row>
    <row r="74" spans="3:17">
      <c r="C74" s="175" t="s">
        <v>51</v>
      </c>
      <c r="D74" s="176" t="s">
        <v>52</v>
      </c>
      <c r="E74" s="129" t="s">
        <v>53</v>
      </c>
      <c r="F74" s="116">
        <v>2021</v>
      </c>
      <c r="G74" s="116">
        <v>2023</v>
      </c>
      <c r="H74" s="59" t="s">
        <v>19</v>
      </c>
      <c r="I74" s="22">
        <f>I75+I76+I77+I78</f>
        <v>150</v>
      </c>
      <c r="J74" s="4">
        <f t="shared" ref="J74:M74" si="28">J75+J76+J77+J78</f>
        <v>150</v>
      </c>
      <c r="K74" s="4">
        <f t="shared" si="28"/>
        <v>110</v>
      </c>
      <c r="L74" s="4">
        <f t="shared" si="28"/>
        <v>0</v>
      </c>
      <c r="M74" s="4">
        <f t="shared" si="28"/>
        <v>0</v>
      </c>
      <c r="N74" s="21">
        <f t="shared" si="2"/>
        <v>0</v>
      </c>
      <c r="O74" s="21">
        <f t="shared" si="3"/>
        <v>0</v>
      </c>
      <c r="P74" s="21">
        <f t="shared" si="4"/>
        <v>0</v>
      </c>
      <c r="Q74" s="62"/>
    </row>
    <row r="75" spans="3:17">
      <c r="C75" s="175"/>
      <c r="D75" s="176"/>
      <c r="E75" s="129"/>
      <c r="F75" s="117"/>
      <c r="G75" s="117"/>
      <c r="H75" s="59" t="s">
        <v>20</v>
      </c>
      <c r="I75" s="22">
        <v>150</v>
      </c>
      <c r="J75" s="4">
        <v>150</v>
      </c>
      <c r="K75" s="4">
        <v>110</v>
      </c>
      <c r="L75" s="4"/>
      <c r="M75" s="4"/>
      <c r="N75" s="21">
        <f t="shared" si="2"/>
        <v>0</v>
      </c>
      <c r="O75" s="21">
        <f t="shared" si="3"/>
        <v>0</v>
      </c>
      <c r="P75" s="21">
        <f t="shared" si="4"/>
        <v>0</v>
      </c>
      <c r="Q75" s="62"/>
    </row>
    <row r="76" spans="3:17">
      <c r="C76" s="175"/>
      <c r="D76" s="176"/>
      <c r="E76" s="129"/>
      <c r="F76" s="117"/>
      <c r="G76" s="117"/>
      <c r="H76" s="59" t="s">
        <v>21</v>
      </c>
      <c r="I76" s="22">
        <v>0</v>
      </c>
      <c r="J76" s="4">
        <v>0</v>
      </c>
      <c r="K76" s="4">
        <v>0</v>
      </c>
      <c r="L76" s="4"/>
      <c r="M76" s="4"/>
      <c r="N76" s="21"/>
      <c r="O76" s="21"/>
      <c r="P76" s="21"/>
      <c r="Q76" s="62"/>
    </row>
    <row r="77" spans="3:17">
      <c r="C77" s="175"/>
      <c r="D77" s="176"/>
      <c r="E77" s="129"/>
      <c r="F77" s="117"/>
      <c r="G77" s="117"/>
      <c r="H77" s="59" t="s">
        <v>31</v>
      </c>
      <c r="I77" s="22">
        <v>0</v>
      </c>
      <c r="J77" s="4">
        <v>0</v>
      </c>
      <c r="K77" s="4">
        <v>0</v>
      </c>
      <c r="L77" s="4"/>
      <c r="M77" s="4"/>
      <c r="N77" s="21"/>
      <c r="O77" s="21"/>
      <c r="P77" s="21"/>
      <c r="Q77" s="62"/>
    </row>
    <row r="78" spans="3:17">
      <c r="C78" s="175"/>
      <c r="D78" s="176"/>
      <c r="E78" s="129"/>
      <c r="F78" s="118"/>
      <c r="G78" s="118"/>
      <c r="H78" s="59" t="s">
        <v>35</v>
      </c>
      <c r="I78" s="22">
        <v>0</v>
      </c>
      <c r="J78" s="4">
        <v>0</v>
      </c>
      <c r="K78" s="4">
        <v>0</v>
      </c>
      <c r="L78" s="4"/>
      <c r="M78" s="4"/>
      <c r="N78" s="21"/>
      <c r="O78" s="21"/>
      <c r="P78" s="21"/>
      <c r="Q78" s="62"/>
    </row>
    <row r="79" spans="3:17">
      <c r="C79" s="175" t="s">
        <v>54</v>
      </c>
      <c r="D79" s="176" t="s">
        <v>55</v>
      </c>
      <c r="E79" s="129" t="s">
        <v>56</v>
      </c>
      <c r="F79" s="116">
        <v>2021</v>
      </c>
      <c r="G79" s="116">
        <v>2023</v>
      </c>
      <c r="H79" s="59" t="s">
        <v>19</v>
      </c>
      <c r="I79" s="22">
        <f>I80+I81+I82+I83</f>
        <v>50</v>
      </c>
      <c r="J79" s="4">
        <f t="shared" ref="J79:M79" si="29">J80+J81+J82+J83</f>
        <v>50</v>
      </c>
      <c r="K79" s="4">
        <f t="shared" si="29"/>
        <v>50</v>
      </c>
      <c r="L79" s="4">
        <f t="shared" si="29"/>
        <v>0</v>
      </c>
      <c r="M79" s="4">
        <f t="shared" si="29"/>
        <v>0</v>
      </c>
      <c r="N79" s="21">
        <f t="shared" ref="N79:N115" si="30">M79/I79*100</f>
        <v>0</v>
      </c>
      <c r="O79" s="21">
        <f t="shared" ref="O79:O115" si="31">M79/J79*100</f>
        <v>0</v>
      </c>
      <c r="P79" s="21">
        <f t="shared" ref="P79:P115" si="32">L79/K79*100</f>
        <v>0</v>
      </c>
      <c r="Q79" s="62"/>
    </row>
    <row r="80" spans="3:17">
      <c r="C80" s="175"/>
      <c r="D80" s="176"/>
      <c r="E80" s="129"/>
      <c r="F80" s="117"/>
      <c r="G80" s="117"/>
      <c r="H80" s="59" t="s">
        <v>20</v>
      </c>
      <c r="I80" s="22">
        <v>50</v>
      </c>
      <c r="J80" s="4">
        <v>50</v>
      </c>
      <c r="K80" s="4">
        <v>50</v>
      </c>
      <c r="L80" s="4"/>
      <c r="M80" s="4"/>
      <c r="N80" s="21">
        <f t="shared" si="30"/>
        <v>0</v>
      </c>
      <c r="O80" s="21">
        <f t="shared" si="31"/>
        <v>0</v>
      </c>
      <c r="P80" s="21">
        <f t="shared" si="32"/>
        <v>0</v>
      </c>
      <c r="Q80" s="62"/>
    </row>
    <row r="81" spans="3:17">
      <c r="C81" s="175"/>
      <c r="D81" s="176"/>
      <c r="E81" s="129"/>
      <c r="F81" s="117"/>
      <c r="G81" s="117"/>
      <c r="H81" s="59" t="s">
        <v>21</v>
      </c>
      <c r="I81" s="22">
        <v>0</v>
      </c>
      <c r="J81" s="4">
        <v>0</v>
      </c>
      <c r="K81" s="4">
        <v>0</v>
      </c>
      <c r="L81" s="4"/>
      <c r="M81" s="4"/>
      <c r="N81" s="21"/>
      <c r="O81" s="21"/>
      <c r="P81" s="21"/>
      <c r="Q81" s="62"/>
    </row>
    <row r="82" spans="3:17">
      <c r="C82" s="175"/>
      <c r="D82" s="176"/>
      <c r="E82" s="129"/>
      <c r="F82" s="117"/>
      <c r="G82" s="117"/>
      <c r="H82" s="59" t="s">
        <v>31</v>
      </c>
      <c r="I82" s="22">
        <v>0</v>
      </c>
      <c r="J82" s="4">
        <v>0</v>
      </c>
      <c r="K82" s="4">
        <v>0</v>
      </c>
      <c r="L82" s="4"/>
      <c r="M82" s="4"/>
      <c r="N82" s="21"/>
      <c r="O82" s="21"/>
      <c r="P82" s="21"/>
      <c r="Q82" s="62"/>
    </row>
    <row r="83" spans="3:17">
      <c r="C83" s="175"/>
      <c r="D83" s="176"/>
      <c r="E83" s="129"/>
      <c r="F83" s="118"/>
      <c r="G83" s="118"/>
      <c r="H83" s="59" t="s">
        <v>35</v>
      </c>
      <c r="I83" s="22">
        <v>0</v>
      </c>
      <c r="J83" s="4">
        <v>0</v>
      </c>
      <c r="K83" s="4">
        <v>0</v>
      </c>
      <c r="L83" s="4"/>
      <c r="M83" s="4"/>
      <c r="N83" s="21"/>
      <c r="O83" s="21"/>
      <c r="P83" s="21"/>
      <c r="Q83" s="62"/>
    </row>
    <row r="84" spans="3:17">
      <c r="C84" s="175" t="s">
        <v>57</v>
      </c>
      <c r="D84" s="176" t="s">
        <v>58</v>
      </c>
      <c r="E84" s="129" t="s">
        <v>59</v>
      </c>
      <c r="F84" s="116">
        <v>2021</v>
      </c>
      <c r="G84" s="116">
        <v>2023</v>
      </c>
      <c r="H84" s="59" t="s">
        <v>19</v>
      </c>
      <c r="I84" s="22">
        <f>I85+I86+I87+I88</f>
        <v>100</v>
      </c>
      <c r="J84" s="4">
        <f t="shared" ref="J84:M84" si="33">J85+J86+J87+J88</f>
        <v>100</v>
      </c>
      <c r="K84" s="4">
        <f t="shared" si="33"/>
        <v>100</v>
      </c>
      <c r="L84" s="4">
        <f t="shared" si="33"/>
        <v>0</v>
      </c>
      <c r="M84" s="4">
        <f t="shared" si="33"/>
        <v>0</v>
      </c>
      <c r="N84" s="21">
        <f t="shared" si="30"/>
        <v>0</v>
      </c>
      <c r="O84" s="21">
        <f t="shared" si="31"/>
        <v>0</v>
      </c>
      <c r="P84" s="21">
        <f t="shared" si="32"/>
        <v>0</v>
      </c>
      <c r="Q84" s="62"/>
    </row>
    <row r="85" spans="3:17">
      <c r="C85" s="175"/>
      <c r="D85" s="176"/>
      <c r="E85" s="129"/>
      <c r="F85" s="117"/>
      <c r="G85" s="117"/>
      <c r="H85" s="59" t="s">
        <v>20</v>
      </c>
      <c r="I85" s="22">
        <v>100</v>
      </c>
      <c r="J85" s="4">
        <v>100</v>
      </c>
      <c r="K85" s="4">
        <v>100</v>
      </c>
      <c r="L85" s="4"/>
      <c r="M85" s="4"/>
      <c r="N85" s="21">
        <f t="shared" si="30"/>
        <v>0</v>
      </c>
      <c r="O85" s="21">
        <f t="shared" si="31"/>
        <v>0</v>
      </c>
      <c r="P85" s="21">
        <f t="shared" si="32"/>
        <v>0</v>
      </c>
      <c r="Q85" s="62"/>
    </row>
    <row r="86" spans="3:17">
      <c r="C86" s="175"/>
      <c r="D86" s="176"/>
      <c r="E86" s="129"/>
      <c r="F86" s="117"/>
      <c r="G86" s="117"/>
      <c r="H86" s="59" t="s">
        <v>21</v>
      </c>
      <c r="I86" s="22">
        <v>0</v>
      </c>
      <c r="J86" s="4">
        <v>0</v>
      </c>
      <c r="K86" s="4">
        <v>0</v>
      </c>
      <c r="L86" s="4"/>
      <c r="M86" s="4"/>
      <c r="N86" s="21"/>
      <c r="O86" s="21"/>
      <c r="P86" s="21"/>
      <c r="Q86" s="62"/>
    </row>
    <row r="87" spans="3:17">
      <c r="C87" s="175"/>
      <c r="D87" s="176"/>
      <c r="E87" s="129"/>
      <c r="F87" s="117"/>
      <c r="G87" s="117"/>
      <c r="H87" s="59" t="s">
        <v>31</v>
      </c>
      <c r="I87" s="22">
        <v>0</v>
      </c>
      <c r="J87" s="4">
        <v>0</v>
      </c>
      <c r="K87" s="4">
        <v>0</v>
      </c>
      <c r="L87" s="4"/>
      <c r="M87" s="4"/>
      <c r="N87" s="21"/>
      <c r="O87" s="21"/>
      <c r="P87" s="21"/>
      <c r="Q87" s="62"/>
    </row>
    <row r="88" spans="3:17">
      <c r="C88" s="175"/>
      <c r="D88" s="176"/>
      <c r="E88" s="129"/>
      <c r="F88" s="118"/>
      <c r="G88" s="118"/>
      <c r="H88" s="59" t="s">
        <v>35</v>
      </c>
      <c r="I88" s="22">
        <v>0</v>
      </c>
      <c r="J88" s="4">
        <v>0</v>
      </c>
      <c r="K88" s="4">
        <v>0</v>
      </c>
      <c r="L88" s="4"/>
      <c r="M88" s="4"/>
      <c r="N88" s="21"/>
      <c r="O88" s="21"/>
      <c r="P88" s="21"/>
      <c r="Q88" s="62"/>
    </row>
    <row r="89" spans="3:17">
      <c r="C89" s="175" t="s">
        <v>60</v>
      </c>
      <c r="D89" s="178" t="s">
        <v>61</v>
      </c>
      <c r="E89" s="129" t="s">
        <v>34</v>
      </c>
      <c r="F89" s="129">
        <v>2021</v>
      </c>
      <c r="G89" s="129">
        <v>2023</v>
      </c>
      <c r="H89" s="59" t="s">
        <v>19</v>
      </c>
      <c r="I89" s="22">
        <f>I90+I91+I92+I93</f>
        <v>3730</v>
      </c>
      <c r="J89" s="4">
        <f t="shared" ref="J89:M89" si="34">J90+J91+J92+J93</f>
        <v>3730</v>
      </c>
      <c r="K89" s="4">
        <f t="shared" si="34"/>
        <v>3357</v>
      </c>
      <c r="L89" s="4">
        <f t="shared" si="34"/>
        <v>0</v>
      </c>
      <c r="M89" s="4">
        <f t="shared" si="34"/>
        <v>0</v>
      </c>
      <c r="N89" s="21">
        <f t="shared" si="30"/>
        <v>0</v>
      </c>
      <c r="O89" s="21">
        <f t="shared" si="31"/>
        <v>0</v>
      </c>
      <c r="P89" s="21">
        <f t="shared" si="32"/>
        <v>0</v>
      </c>
      <c r="Q89" s="62"/>
    </row>
    <row r="90" spans="3:17">
      <c r="C90" s="175"/>
      <c r="D90" s="178"/>
      <c r="E90" s="129"/>
      <c r="F90" s="129"/>
      <c r="G90" s="129"/>
      <c r="H90" s="59" t="s">
        <v>20</v>
      </c>
      <c r="I90" s="22">
        <f>I95+I100+I105+I110+I115+I120+I125+I130+I135+I140+I145+I170+I190+I200+I220+I150+I155+I160+I165+I175+I180+I195+I205+I210+I215+I225+I185</f>
        <v>3730</v>
      </c>
      <c r="J90" s="4">
        <f t="shared" ref="J90:K90" si="35">J95+J100+J105+J110+J115+J120+J125+J130+J135+J140+J145+J170+J190+J200+J220+J150+J155+J160+J165+J175+J180+J195+J205+J210+J215+J225+J185</f>
        <v>3730</v>
      </c>
      <c r="K90" s="4">
        <f t="shared" si="35"/>
        <v>3357</v>
      </c>
      <c r="L90" s="4"/>
      <c r="M90" s="4"/>
      <c r="N90" s="21">
        <f t="shared" si="30"/>
        <v>0</v>
      </c>
      <c r="O90" s="21">
        <f t="shared" si="31"/>
        <v>0</v>
      </c>
      <c r="P90" s="21">
        <f t="shared" si="32"/>
        <v>0</v>
      </c>
      <c r="Q90" s="62"/>
    </row>
    <row r="91" spans="3:17">
      <c r="C91" s="175"/>
      <c r="D91" s="178"/>
      <c r="E91" s="129"/>
      <c r="F91" s="129"/>
      <c r="G91" s="129"/>
      <c r="H91" s="59" t="s">
        <v>21</v>
      </c>
      <c r="I91" s="22">
        <f>I101+I106+I111+I116+I121+I126+I131+I136+I141+I146+I191+I201+I221</f>
        <v>0</v>
      </c>
      <c r="J91" s="4">
        <f t="shared" ref="J91:K93" si="36">J101+J106+J111+J116+J121+J126+J131+J136+J141+J146+J191+J201+J221</f>
        <v>0</v>
      </c>
      <c r="K91" s="4">
        <f t="shared" si="36"/>
        <v>0</v>
      </c>
      <c r="L91" s="4"/>
      <c r="M91" s="4"/>
      <c r="N91" s="21"/>
      <c r="O91" s="21"/>
      <c r="P91" s="21"/>
      <c r="Q91" s="62"/>
    </row>
    <row r="92" spans="3:17">
      <c r="C92" s="175"/>
      <c r="D92" s="178"/>
      <c r="E92" s="129"/>
      <c r="F92" s="129"/>
      <c r="G92" s="129"/>
      <c r="H92" s="59" t="s">
        <v>31</v>
      </c>
      <c r="I92" s="22">
        <f>I102+I107+I112+I117+I122+I127+I132+I137+I142+I147+I192+I202+I222</f>
        <v>0</v>
      </c>
      <c r="J92" s="4">
        <f t="shared" si="36"/>
        <v>0</v>
      </c>
      <c r="K92" s="4">
        <f t="shared" si="36"/>
        <v>0</v>
      </c>
      <c r="L92" s="4"/>
      <c r="M92" s="4"/>
      <c r="N92" s="21"/>
      <c r="O92" s="21"/>
      <c r="P92" s="21"/>
      <c r="Q92" s="62"/>
    </row>
    <row r="93" spans="3:17">
      <c r="C93" s="175"/>
      <c r="D93" s="178"/>
      <c r="E93" s="129"/>
      <c r="F93" s="129"/>
      <c r="G93" s="129"/>
      <c r="H93" s="59" t="s">
        <v>35</v>
      </c>
      <c r="I93" s="22">
        <f>I103+I108+I113+I118+I123+I128+I133+I138+I143+I148+I193+I203+I223</f>
        <v>0</v>
      </c>
      <c r="J93" s="4">
        <f t="shared" si="36"/>
        <v>0</v>
      </c>
      <c r="K93" s="4">
        <f t="shared" si="36"/>
        <v>0</v>
      </c>
      <c r="L93" s="4"/>
      <c r="M93" s="4"/>
      <c r="N93" s="21"/>
      <c r="O93" s="21"/>
      <c r="P93" s="21"/>
      <c r="Q93" s="62"/>
    </row>
    <row r="94" spans="3:17">
      <c r="C94" s="126" t="s">
        <v>62</v>
      </c>
      <c r="D94" s="178" t="s">
        <v>63</v>
      </c>
      <c r="E94" s="129" t="s">
        <v>56</v>
      </c>
      <c r="F94" s="129">
        <v>2021</v>
      </c>
      <c r="G94" s="129">
        <v>2021</v>
      </c>
      <c r="H94" s="59" t="s">
        <v>19</v>
      </c>
      <c r="I94" s="22">
        <f>SUM(I95)</f>
        <v>300</v>
      </c>
      <c r="J94" s="4">
        <f t="shared" ref="J94:M94" si="37">SUM(J95)</f>
        <v>300</v>
      </c>
      <c r="K94" s="4">
        <f t="shared" si="37"/>
        <v>300</v>
      </c>
      <c r="L94" s="4">
        <f t="shared" si="37"/>
        <v>0</v>
      </c>
      <c r="M94" s="4">
        <f t="shared" si="37"/>
        <v>0</v>
      </c>
      <c r="N94" s="21">
        <f t="shared" si="30"/>
        <v>0</v>
      </c>
      <c r="O94" s="21">
        <f t="shared" si="31"/>
        <v>0</v>
      </c>
      <c r="P94" s="21">
        <f t="shared" si="32"/>
        <v>0</v>
      </c>
      <c r="Q94" s="62"/>
    </row>
    <row r="95" spans="3:17">
      <c r="C95" s="127"/>
      <c r="D95" s="178"/>
      <c r="E95" s="129"/>
      <c r="F95" s="129"/>
      <c r="G95" s="129"/>
      <c r="H95" s="59" t="s">
        <v>64</v>
      </c>
      <c r="I95" s="22">
        <v>300</v>
      </c>
      <c r="J95" s="4">
        <v>300</v>
      </c>
      <c r="K95" s="4">
        <v>300</v>
      </c>
      <c r="L95" s="4"/>
      <c r="M95" s="4"/>
      <c r="N95" s="21">
        <f t="shared" si="30"/>
        <v>0</v>
      </c>
      <c r="O95" s="21">
        <f t="shared" si="31"/>
        <v>0</v>
      </c>
      <c r="P95" s="21">
        <f t="shared" si="32"/>
        <v>0</v>
      </c>
      <c r="Q95" s="62"/>
    </row>
    <row r="96" spans="3:17">
      <c r="C96" s="127"/>
      <c r="D96" s="178"/>
      <c r="E96" s="129"/>
      <c r="F96" s="129"/>
      <c r="G96" s="129"/>
      <c r="H96" s="59" t="s">
        <v>21</v>
      </c>
      <c r="I96" s="22"/>
      <c r="J96" s="4"/>
      <c r="K96" s="4"/>
      <c r="L96" s="4"/>
      <c r="M96" s="4"/>
      <c r="N96" s="21"/>
      <c r="O96" s="21"/>
      <c r="P96" s="21"/>
      <c r="Q96" s="62"/>
    </row>
    <row r="97" spans="3:17">
      <c r="C97" s="127"/>
      <c r="D97" s="178"/>
      <c r="E97" s="129"/>
      <c r="F97" s="129"/>
      <c r="G97" s="129"/>
      <c r="H97" s="59" t="s">
        <v>31</v>
      </c>
      <c r="I97" s="22"/>
      <c r="J97" s="4"/>
      <c r="K97" s="4"/>
      <c r="L97" s="4"/>
      <c r="M97" s="4"/>
      <c r="N97" s="21"/>
      <c r="O97" s="21"/>
      <c r="P97" s="21"/>
      <c r="Q97" s="62"/>
    </row>
    <row r="98" spans="3:17">
      <c r="C98" s="128"/>
      <c r="D98" s="178"/>
      <c r="E98" s="129"/>
      <c r="F98" s="129"/>
      <c r="G98" s="129"/>
      <c r="H98" s="59" t="s">
        <v>35</v>
      </c>
      <c r="I98" s="22"/>
      <c r="J98" s="4"/>
      <c r="K98" s="4"/>
      <c r="L98" s="4"/>
      <c r="M98" s="4"/>
      <c r="N98" s="21"/>
      <c r="O98" s="21"/>
      <c r="P98" s="21"/>
      <c r="Q98" s="62"/>
    </row>
    <row r="99" spans="3:17" s="6" customFormat="1">
      <c r="C99" s="175" t="s">
        <v>65</v>
      </c>
      <c r="D99" s="178" t="s">
        <v>66</v>
      </c>
      <c r="E99" s="129" t="s">
        <v>56</v>
      </c>
      <c r="F99" s="129">
        <v>2021</v>
      </c>
      <c r="G99" s="129">
        <v>2021</v>
      </c>
      <c r="H99" s="59" t="s">
        <v>19</v>
      </c>
      <c r="I99" s="22">
        <f>SUM(I100)</f>
        <v>150</v>
      </c>
      <c r="J99" s="4">
        <f t="shared" ref="J99:M99" si="38">SUM(J100)</f>
        <v>150</v>
      </c>
      <c r="K99" s="4">
        <f t="shared" si="38"/>
        <v>150</v>
      </c>
      <c r="L99" s="4">
        <f t="shared" si="38"/>
        <v>0</v>
      </c>
      <c r="M99" s="4">
        <f t="shared" si="38"/>
        <v>0</v>
      </c>
      <c r="N99" s="21">
        <f t="shared" si="30"/>
        <v>0</v>
      </c>
      <c r="O99" s="21">
        <f t="shared" si="31"/>
        <v>0</v>
      </c>
      <c r="P99" s="21">
        <f t="shared" si="32"/>
        <v>0</v>
      </c>
      <c r="Q99" s="64"/>
    </row>
    <row r="100" spans="3:17" s="6" customFormat="1">
      <c r="C100" s="175"/>
      <c r="D100" s="178"/>
      <c r="E100" s="129"/>
      <c r="F100" s="129"/>
      <c r="G100" s="129"/>
      <c r="H100" s="59" t="s">
        <v>20</v>
      </c>
      <c r="I100" s="22">
        <v>150</v>
      </c>
      <c r="J100" s="4">
        <v>150</v>
      </c>
      <c r="K100" s="4">
        <v>150</v>
      </c>
      <c r="L100" s="4"/>
      <c r="M100" s="4"/>
      <c r="N100" s="21">
        <f t="shared" si="30"/>
        <v>0</v>
      </c>
      <c r="O100" s="21">
        <f t="shared" si="31"/>
        <v>0</v>
      </c>
      <c r="P100" s="21">
        <f t="shared" si="32"/>
        <v>0</v>
      </c>
      <c r="Q100" s="64"/>
    </row>
    <row r="101" spans="3:17" s="6" customFormat="1">
      <c r="C101" s="175"/>
      <c r="D101" s="178"/>
      <c r="E101" s="129"/>
      <c r="F101" s="129"/>
      <c r="G101" s="129"/>
      <c r="H101" s="59" t="s">
        <v>21</v>
      </c>
      <c r="I101" s="22">
        <v>0</v>
      </c>
      <c r="J101" s="4">
        <v>0</v>
      </c>
      <c r="K101" s="4">
        <v>0</v>
      </c>
      <c r="L101" s="4"/>
      <c r="M101" s="4"/>
      <c r="N101" s="21"/>
      <c r="O101" s="21"/>
      <c r="P101" s="21"/>
      <c r="Q101" s="64"/>
    </row>
    <row r="102" spans="3:17" s="6" customFormat="1">
      <c r="C102" s="175"/>
      <c r="D102" s="178"/>
      <c r="E102" s="129"/>
      <c r="F102" s="129"/>
      <c r="G102" s="129"/>
      <c r="H102" s="59" t="s">
        <v>31</v>
      </c>
      <c r="I102" s="22">
        <v>0</v>
      </c>
      <c r="J102" s="4">
        <v>0</v>
      </c>
      <c r="K102" s="4">
        <v>0</v>
      </c>
      <c r="L102" s="4"/>
      <c r="M102" s="4"/>
      <c r="N102" s="21"/>
      <c r="O102" s="21"/>
      <c r="P102" s="21"/>
      <c r="Q102" s="64"/>
    </row>
    <row r="103" spans="3:17" s="6" customFormat="1">
      <c r="C103" s="175"/>
      <c r="D103" s="178"/>
      <c r="E103" s="129"/>
      <c r="F103" s="129"/>
      <c r="G103" s="129"/>
      <c r="H103" s="59" t="s">
        <v>35</v>
      </c>
      <c r="I103" s="22">
        <v>0</v>
      </c>
      <c r="J103" s="4">
        <v>0</v>
      </c>
      <c r="K103" s="4">
        <v>0</v>
      </c>
      <c r="L103" s="4"/>
      <c r="M103" s="4"/>
      <c r="N103" s="21"/>
      <c r="O103" s="21"/>
      <c r="P103" s="21"/>
      <c r="Q103" s="64"/>
    </row>
    <row r="104" spans="3:17" s="6" customFormat="1">
      <c r="C104" s="126" t="s">
        <v>67</v>
      </c>
      <c r="D104" s="178" t="s">
        <v>68</v>
      </c>
      <c r="E104" s="129" t="s">
        <v>69</v>
      </c>
      <c r="F104" s="129">
        <v>2021</v>
      </c>
      <c r="G104" s="129">
        <v>2021</v>
      </c>
      <c r="H104" s="59" t="s">
        <v>19</v>
      </c>
      <c r="I104" s="22">
        <f>SUM(I105)</f>
        <v>300</v>
      </c>
      <c r="J104" s="4">
        <f t="shared" ref="J104:M104" si="39">SUM(J105)</f>
        <v>300</v>
      </c>
      <c r="K104" s="4">
        <f t="shared" si="39"/>
        <v>0</v>
      </c>
      <c r="L104" s="4">
        <f t="shared" si="39"/>
        <v>0</v>
      </c>
      <c r="M104" s="4">
        <f t="shared" si="39"/>
        <v>0</v>
      </c>
      <c r="N104" s="21">
        <f t="shared" si="30"/>
        <v>0</v>
      </c>
      <c r="O104" s="21">
        <f t="shared" si="31"/>
        <v>0</v>
      </c>
      <c r="P104" s="21" t="e">
        <f t="shared" si="32"/>
        <v>#DIV/0!</v>
      </c>
      <c r="Q104" s="64"/>
    </row>
    <row r="105" spans="3:17" s="6" customFormat="1">
      <c r="C105" s="127"/>
      <c r="D105" s="178"/>
      <c r="E105" s="129"/>
      <c r="F105" s="129"/>
      <c r="G105" s="129"/>
      <c r="H105" s="59" t="s">
        <v>20</v>
      </c>
      <c r="I105" s="22">
        <v>300</v>
      </c>
      <c r="J105" s="4">
        <v>300</v>
      </c>
      <c r="K105" s="4"/>
      <c r="L105" s="4"/>
      <c r="M105" s="4"/>
      <c r="N105" s="21">
        <f t="shared" si="30"/>
        <v>0</v>
      </c>
      <c r="O105" s="21">
        <f t="shared" si="31"/>
        <v>0</v>
      </c>
      <c r="P105" s="21" t="e">
        <f t="shared" si="32"/>
        <v>#DIV/0!</v>
      </c>
      <c r="Q105" s="64"/>
    </row>
    <row r="106" spans="3:17" s="6" customFormat="1">
      <c r="C106" s="127"/>
      <c r="D106" s="178"/>
      <c r="E106" s="129"/>
      <c r="F106" s="129"/>
      <c r="G106" s="129"/>
      <c r="H106" s="59" t="s">
        <v>21</v>
      </c>
      <c r="I106" s="22">
        <v>0</v>
      </c>
      <c r="J106" s="4">
        <v>0</v>
      </c>
      <c r="K106" s="4">
        <v>0</v>
      </c>
      <c r="L106" s="4"/>
      <c r="M106" s="4"/>
      <c r="N106" s="21"/>
      <c r="O106" s="21"/>
      <c r="P106" s="21"/>
      <c r="Q106" s="64"/>
    </row>
    <row r="107" spans="3:17" s="6" customFormat="1">
      <c r="C107" s="127"/>
      <c r="D107" s="178"/>
      <c r="E107" s="129"/>
      <c r="F107" s="129"/>
      <c r="G107" s="129"/>
      <c r="H107" s="59" t="s">
        <v>31</v>
      </c>
      <c r="I107" s="22">
        <v>0</v>
      </c>
      <c r="J107" s="4">
        <v>0</v>
      </c>
      <c r="K107" s="4">
        <v>0</v>
      </c>
      <c r="L107" s="4"/>
      <c r="M107" s="4"/>
      <c r="N107" s="21"/>
      <c r="O107" s="21"/>
      <c r="P107" s="21"/>
      <c r="Q107" s="64"/>
    </row>
    <row r="108" spans="3:17" s="6" customFormat="1">
      <c r="C108" s="128"/>
      <c r="D108" s="178"/>
      <c r="E108" s="129"/>
      <c r="F108" s="129"/>
      <c r="G108" s="129"/>
      <c r="H108" s="59" t="s">
        <v>35</v>
      </c>
      <c r="I108" s="22">
        <v>0</v>
      </c>
      <c r="J108" s="4">
        <v>0</v>
      </c>
      <c r="K108" s="4">
        <v>0</v>
      </c>
      <c r="L108" s="4"/>
      <c r="M108" s="4"/>
      <c r="N108" s="21"/>
      <c r="O108" s="21"/>
      <c r="P108" s="21"/>
      <c r="Q108" s="64"/>
    </row>
    <row r="109" spans="3:17" s="6" customFormat="1">
      <c r="C109" s="126" t="s">
        <v>70</v>
      </c>
      <c r="D109" s="178" t="s">
        <v>71</v>
      </c>
      <c r="E109" s="129" t="s">
        <v>69</v>
      </c>
      <c r="F109" s="129">
        <v>2021</v>
      </c>
      <c r="G109" s="129">
        <v>2021</v>
      </c>
      <c r="H109" s="59" t="s">
        <v>19</v>
      </c>
      <c r="I109" s="22">
        <f>SUM(I110)</f>
        <v>150</v>
      </c>
      <c r="J109" s="4">
        <f t="shared" ref="J109:M109" si="40">SUM(J110)</f>
        <v>150</v>
      </c>
      <c r="K109" s="4">
        <f t="shared" si="40"/>
        <v>150</v>
      </c>
      <c r="L109" s="4">
        <f t="shared" si="40"/>
        <v>0</v>
      </c>
      <c r="M109" s="4">
        <f t="shared" si="40"/>
        <v>0</v>
      </c>
      <c r="N109" s="21">
        <f t="shared" si="30"/>
        <v>0</v>
      </c>
      <c r="O109" s="21">
        <f t="shared" si="31"/>
        <v>0</v>
      </c>
      <c r="P109" s="21">
        <f t="shared" si="32"/>
        <v>0</v>
      </c>
      <c r="Q109" s="64"/>
    </row>
    <row r="110" spans="3:17" s="6" customFormat="1">
      <c r="C110" s="127"/>
      <c r="D110" s="178"/>
      <c r="E110" s="129"/>
      <c r="F110" s="129"/>
      <c r="G110" s="129"/>
      <c r="H110" s="59" t="s">
        <v>20</v>
      </c>
      <c r="I110" s="22">
        <v>150</v>
      </c>
      <c r="J110" s="4">
        <v>150</v>
      </c>
      <c r="K110" s="4">
        <v>150</v>
      </c>
      <c r="L110" s="4"/>
      <c r="M110" s="4"/>
      <c r="N110" s="21">
        <f t="shared" si="30"/>
        <v>0</v>
      </c>
      <c r="O110" s="21">
        <f t="shared" si="31"/>
        <v>0</v>
      </c>
      <c r="P110" s="21">
        <f t="shared" si="32"/>
        <v>0</v>
      </c>
      <c r="Q110" s="64"/>
    </row>
    <row r="111" spans="3:17" s="6" customFormat="1">
      <c r="C111" s="127"/>
      <c r="D111" s="178"/>
      <c r="E111" s="129"/>
      <c r="F111" s="129"/>
      <c r="G111" s="129"/>
      <c r="H111" s="59" t="s">
        <v>21</v>
      </c>
      <c r="I111" s="22">
        <v>0</v>
      </c>
      <c r="J111" s="4">
        <v>0</v>
      </c>
      <c r="K111" s="4">
        <v>0</v>
      </c>
      <c r="L111" s="4"/>
      <c r="M111" s="4"/>
      <c r="N111" s="21"/>
      <c r="O111" s="21"/>
      <c r="P111" s="21"/>
      <c r="Q111" s="64"/>
    </row>
    <row r="112" spans="3:17" s="6" customFormat="1">
      <c r="C112" s="127"/>
      <c r="D112" s="178"/>
      <c r="E112" s="129"/>
      <c r="F112" s="129"/>
      <c r="G112" s="129"/>
      <c r="H112" s="59" t="s">
        <v>31</v>
      </c>
      <c r="I112" s="22">
        <v>0</v>
      </c>
      <c r="J112" s="4">
        <v>0</v>
      </c>
      <c r="K112" s="4">
        <v>0</v>
      </c>
      <c r="L112" s="4"/>
      <c r="M112" s="4"/>
      <c r="N112" s="21"/>
      <c r="O112" s="21"/>
      <c r="P112" s="21"/>
      <c r="Q112" s="64"/>
    </row>
    <row r="113" spans="3:17" s="6" customFormat="1">
      <c r="C113" s="128"/>
      <c r="D113" s="178"/>
      <c r="E113" s="129"/>
      <c r="F113" s="129"/>
      <c r="G113" s="129"/>
      <c r="H113" s="59" t="s">
        <v>35</v>
      </c>
      <c r="I113" s="22">
        <v>0</v>
      </c>
      <c r="J113" s="4">
        <v>0</v>
      </c>
      <c r="K113" s="4">
        <v>0</v>
      </c>
      <c r="L113" s="4"/>
      <c r="M113" s="4"/>
      <c r="N113" s="21"/>
      <c r="O113" s="21"/>
      <c r="P113" s="21"/>
      <c r="Q113" s="64"/>
    </row>
    <row r="114" spans="3:17" s="6" customFormat="1">
      <c r="C114" s="126" t="s">
        <v>72</v>
      </c>
      <c r="D114" s="178" t="s">
        <v>73</v>
      </c>
      <c r="E114" s="129" t="s">
        <v>69</v>
      </c>
      <c r="F114" s="129">
        <v>2021</v>
      </c>
      <c r="G114" s="129">
        <v>2021</v>
      </c>
      <c r="H114" s="59" t="s">
        <v>19</v>
      </c>
      <c r="I114" s="22">
        <f>SUM(I115)</f>
        <v>200</v>
      </c>
      <c r="J114" s="4">
        <f t="shared" ref="J114:M114" si="41">SUM(J115)</f>
        <v>200</v>
      </c>
      <c r="K114" s="4">
        <f t="shared" si="41"/>
        <v>127</v>
      </c>
      <c r="L114" s="4">
        <f t="shared" si="41"/>
        <v>0</v>
      </c>
      <c r="M114" s="4">
        <f t="shared" si="41"/>
        <v>0</v>
      </c>
      <c r="N114" s="21">
        <f t="shared" si="30"/>
        <v>0</v>
      </c>
      <c r="O114" s="21">
        <f t="shared" si="31"/>
        <v>0</v>
      </c>
      <c r="P114" s="21">
        <f t="shared" si="32"/>
        <v>0</v>
      </c>
      <c r="Q114" s="64"/>
    </row>
    <row r="115" spans="3:17" s="6" customFormat="1">
      <c r="C115" s="127"/>
      <c r="D115" s="178"/>
      <c r="E115" s="129"/>
      <c r="F115" s="129"/>
      <c r="G115" s="129"/>
      <c r="H115" s="59" t="s">
        <v>20</v>
      </c>
      <c r="I115" s="22">
        <v>200</v>
      </c>
      <c r="J115" s="4">
        <v>200</v>
      </c>
      <c r="K115" s="4">
        <f>200-73</f>
        <v>127</v>
      </c>
      <c r="L115" s="4"/>
      <c r="M115" s="4"/>
      <c r="N115" s="21">
        <f t="shared" si="30"/>
        <v>0</v>
      </c>
      <c r="O115" s="21">
        <f t="shared" si="31"/>
        <v>0</v>
      </c>
      <c r="P115" s="21">
        <f t="shared" si="32"/>
        <v>0</v>
      </c>
      <c r="Q115" s="64"/>
    </row>
    <row r="116" spans="3:17" s="6" customFormat="1">
      <c r="C116" s="127"/>
      <c r="D116" s="178"/>
      <c r="E116" s="129"/>
      <c r="F116" s="129"/>
      <c r="G116" s="129"/>
      <c r="H116" s="59" t="s">
        <v>21</v>
      </c>
      <c r="I116" s="22">
        <v>0</v>
      </c>
      <c r="J116" s="4">
        <v>0</v>
      </c>
      <c r="K116" s="4">
        <v>0</v>
      </c>
      <c r="L116" s="4"/>
      <c r="M116" s="4"/>
      <c r="N116" s="21"/>
      <c r="O116" s="21"/>
      <c r="P116" s="21"/>
      <c r="Q116" s="64"/>
    </row>
    <row r="117" spans="3:17" s="6" customFormat="1">
      <c r="C117" s="127"/>
      <c r="D117" s="178"/>
      <c r="E117" s="129"/>
      <c r="F117" s="129"/>
      <c r="G117" s="129"/>
      <c r="H117" s="59" t="s">
        <v>31</v>
      </c>
      <c r="I117" s="22">
        <v>0</v>
      </c>
      <c r="J117" s="4">
        <v>0</v>
      </c>
      <c r="K117" s="4">
        <v>0</v>
      </c>
      <c r="L117" s="4"/>
      <c r="M117" s="4"/>
      <c r="N117" s="21"/>
      <c r="O117" s="21"/>
      <c r="P117" s="21"/>
      <c r="Q117" s="64"/>
    </row>
    <row r="118" spans="3:17" s="6" customFormat="1">
      <c r="C118" s="128"/>
      <c r="D118" s="178"/>
      <c r="E118" s="129"/>
      <c r="F118" s="129"/>
      <c r="G118" s="129"/>
      <c r="H118" s="59" t="s">
        <v>35</v>
      </c>
      <c r="I118" s="22">
        <v>0</v>
      </c>
      <c r="J118" s="4">
        <v>0</v>
      </c>
      <c r="K118" s="4">
        <v>0</v>
      </c>
      <c r="L118" s="4"/>
      <c r="M118" s="4"/>
      <c r="N118" s="21"/>
      <c r="O118" s="21"/>
      <c r="P118" s="21"/>
      <c r="Q118" s="64"/>
    </row>
    <row r="119" spans="3:17" s="6" customFormat="1" hidden="1">
      <c r="C119" s="126" t="s">
        <v>74</v>
      </c>
      <c r="D119" s="178" t="s">
        <v>75</v>
      </c>
      <c r="E119" s="129" t="s">
        <v>69</v>
      </c>
      <c r="F119" s="129">
        <v>2022</v>
      </c>
      <c r="G119" s="129">
        <v>2022</v>
      </c>
      <c r="H119" s="59" t="s">
        <v>19</v>
      </c>
      <c r="I119" s="22">
        <f>SUM(I120)</f>
        <v>0</v>
      </c>
      <c r="J119" s="4">
        <f t="shared" ref="J119:K119" si="42">SUM(J120)</f>
        <v>0</v>
      </c>
      <c r="K119" s="4">
        <f t="shared" si="42"/>
        <v>0</v>
      </c>
      <c r="L119" s="4"/>
      <c r="M119" s="4"/>
      <c r="N119" s="21"/>
      <c r="O119" s="21"/>
      <c r="P119" s="21"/>
      <c r="Q119" s="64"/>
    </row>
    <row r="120" spans="3:17" s="6" customFormat="1" hidden="1">
      <c r="C120" s="127"/>
      <c r="D120" s="178"/>
      <c r="E120" s="129"/>
      <c r="F120" s="129"/>
      <c r="G120" s="129"/>
      <c r="H120" s="59" t="s">
        <v>20</v>
      </c>
      <c r="I120" s="22">
        <v>0</v>
      </c>
      <c r="J120" s="4">
        <v>0</v>
      </c>
      <c r="K120" s="4">
        <v>0</v>
      </c>
      <c r="L120" s="4"/>
      <c r="M120" s="4"/>
      <c r="N120" s="21"/>
      <c r="O120" s="21"/>
      <c r="P120" s="21"/>
      <c r="Q120" s="64"/>
    </row>
    <row r="121" spans="3:17" s="6" customFormat="1" hidden="1">
      <c r="C121" s="127"/>
      <c r="D121" s="178"/>
      <c r="E121" s="129"/>
      <c r="F121" s="129"/>
      <c r="G121" s="129"/>
      <c r="H121" s="59" t="s">
        <v>21</v>
      </c>
      <c r="I121" s="22">
        <v>0</v>
      </c>
      <c r="J121" s="4">
        <v>0</v>
      </c>
      <c r="K121" s="4">
        <v>0</v>
      </c>
      <c r="L121" s="4"/>
      <c r="M121" s="4"/>
      <c r="N121" s="21"/>
      <c r="O121" s="21"/>
      <c r="P121" s="21"/>
      <c r="Q121" s="64"/>
    </row>
    <row r="122" spans="3:17" s="6" customFormat="1" hidden="1">
      <c r="C122" s="127"/>
      <c r="D122" s="178"/>
      <c r="E122" s="129"/>
      <c r="F122" s="129"/>
      <c r="G122" s="129"/>
      <c r="H122" s="59" t="s">
        <v>31</v>
      </c>
      <c r="I122" s="22">
        <v>0</v>
      </c>
      <c r="J122" s="4">
        <v>0</v>
      </c>
      <c r="K122" s="4">
        <v>0</v>
      </c>
      <c r="L122" s="4"/>
      <c r="M122" s="4"/>
      <c r="N122" s="21"/>
      <c r="O122" s="21"/>
      <c r="P122" s="21"/>
      <c r="Q122" s="64"/>
    </row>
    <row r="123" spans="3:17" s="6" customFormat="1" hidden="1">
      <c r="C123" s="128"/>
      <c r="D123" s="178"/>
      <c r="E123" s="129"/>
      <c r="F123" s="129"/>
      <c r="G123" s="129"/>
      <c r="H123" s="59" t="s">
        <v>35</v>
      </c>
      <c r="I123" s="22">
        <v>0</v>
      </c>
      <c r="J123" s="4">
        <v>0</v>
      </c>
      <c r="K123" s="4">
        <v>0</v>
      </c>
      <c r="L123" s="4"/>
      <c r="M123" s="4"/>
      <c r="N123" s="21"/>
      <c r="O123" s="21"/>
      <c r="P123" s="21"/>
      <c r="Q123" s="64"/>
    </row>
    <row r="124" spans="3:17" s="6" customFormat="1" hidden="1">
      <c r="C124" s="126" t="s">
        <v>76</v>
      </c>
      <c r="D124" s="178" t="s">
        <v>77</v>
      </c>
      <c r="E124" s="129" t="s">
        <v>69</v>
      </c>
      <c r="F124" s="129">
        <v>2022</v>
      </c>
      <c r="G124" s="129">
        <v>2022</v>
      </c>
      <c r="H124" s="59" t="s">
        <v>19</v>
      </c>
      <c r="I124" s="22">
        <f>SUM(I125)</f>
        <v>0</v>
      </c>
      <c r="J124" s="4">
        <f t="shared" ref="J124:K124" si="43">SUM(J125)</f>
        <v>0</v>
      </c>
      <c r="K124" s="4">
        <f t="shared" si="43"/>
        <v>0</v>
      </c>
      <c r="L124" s="4"/>
      <c r="M124" s="4"/>
      <c r="N124" s="21"/>
      <c r="O124" s="21"/>
      <c r="P124" s="21"/>
      <c r="Q124" s="64"/>
    </row>
    <row r="125" spans="3:17" s="6" customFormat="1" hidden="1">
      <c r="C125" s="127"/>
      <c r="D125" s="178"/>
      <c r="E125" s="129"/>
      <c r="F125" s="129"/>
      <c r="G125" s="129"/>
      <c r="H125" s="59" t="s">
        <v>20</v>
      </c>
      <c r="I125" s="22">
        <v>0</v>
      </c>
      <c r="J125" s="4">
        <v>0</v>
      </c>
      <c r="K125" s="4">
        <v>0</v>
      </c>
      <c r="L125" s="4"/>
      <c r="M125" s="4"/>
      <c r="N125" s="21"/>
      <c r="O125" s="21"/>
      <c r="P125" s="21"/>
      <c r="Q125" s="64"/>
    </row>
    <row r="126" spans="3:17" s="6" customFormat="1" hidden="1">
      <c r="C126" s="127"/>
      <c r="D126" s="178"/>
      <c r="E126" s="129"/>
      <c r="F126" s="129"/>
      <c r="G126" s="129"/>
      <c r="H126" s="59" t="s">
        <v>21</v>
      </c>
      <c r="I126" s="22">
        <v>0</v>
      </c>
      <c r="J126" s="4">
        <v>0</v>
      </c>
      <c r="K126" s="4">
        <v>0</v>
      </c>
      <c r="L126" s="4"/>
      <c r="M126" s="4"/>
      <c r="N126" s="21"/>
      <c r="O126" s="21"/>
      <c r="P126" s="21"/>
      <c r="Q126" s="64"/>
    </row>
    <row r="127" spans="3:17" s="6" customFormat="1" hidden="1">
      <c r="C127" s="127"/>
      <c r="D127" s="178"/>
      <c r="E127" s="129"/>
      <c r="F127" s="129"/>
      <c r="G127" s="129"/>
      <c r="H127" s="59" t="s">
        <v>31</v>
      </c>
      <c r="I127" s="22">
        <v>0</v>
      </c>
      <c r="J127" s="4">
        <v>0</v>
      </c>
      <c r="K127" s="4">
        <v>0</v>
      </c>
      <c r="L127" s="4"/>
      <c r="M127" s="4"/>
      <c r="N127" s="21"/>
      <c r="O127" s="21"/>
      <c r="P127" s="21"/>
      <c r="Q127" s="64"/>
    </row>
    <row r="128" spans="3:17" s="6" customFormat="1" hidden="1">
      <c r="C128" s="128"/>
      <c r="D128" s="178"/>
      <c r="E128" s="129"/>
      <c r="F128" s="129"/>
      <c r="G128" s="129"/>
      <c r="H128" s="59" t="s">
        <v>35</v>
      </c>
      <c r="I128" s="22">
        <v>0</v>
      </c>
      <c r="J128" s="4">
        <v>0</v>
      </c>
      <c r="K128" s="4">
        <v>0</v>
      </c>
      <c r="L128" s="4"/>
      <c r="M128" s="4"/>
      <c r="N128" s="21"/>
      <c r="O128" s="21"/>
      <c r="P128" s="21"/>
      <c r="Q128" s="64"/>
    </row>
    <row r="129" spans="3:17" s="6" customFormat="1" hidden="1">
      <c r="C129" s="126" t="s">
        <v>78</v>
      </c>
      <c r="D129" s="178" t="s">
        <v>79</v>
      </c>
      <c r="E129" s="129" t="s">
        <v>69</v>
      </c>
      <c r="F129" s="129">
        <v>2022</v>
      </c>
      <c r="G129" s="129">
        <v>2022</v>
      </c>
      <c r="H129" s="59" t="s">
        <v>19</v>
      </c>
      <c r="I129" s="22">
        <f>SUM(I130)</f>
        <v>0</v>
      </c>
      <c r="J129" s="4">
        <f t="shared" ref="J129:K129" si="44">SUM(J130)</f>
        <v>0</v>
      </c>
      <c r="K129" s="4">
        <f t="shared" si="44"/>
        <v>0</v>
      </c>
      <c r="L129" s="4"/>
      <c r="M129" s="4"/>
      <c r="N129" s="21"/>
      <c r="O129" s="21"/>
      <c r="P129" s="21"/>
      <c r="Q129" s="64"/>
    </row>
    <row r="130" spans="3:17" s="6" customFormat="1" hidden="1">
      <c r="C130" s="127"/>
      <c r="D130" s="178"/>
      <c r="E130" s="129"/>
      <c r="F130" s="129"/>
      <c r="G130" s="129"/>
      <c r="H130" s="59" t="s">
        <v>20</v>
      </c>
      <c r="I130" s="22">
        <v>0</v>
      </c>
      <c r="J130" s="4">
        <v>0</v>
      </c>
      <c r="K130" s="4">
        <v>0</v>
      </c>
      <c r="L130" s="4"/>
      <c r="M130" s="4"/>
      <c r="N130" s="21"/>
      <c r="O130" s="21"/>
      <c r="P130" s="21"/>
      <c r="Q130" s="64"/>
    </row>
    <row r="131" spans="3:17" s="6" customFormat="1" hidden="1">
      <c r="C131" s="127"/>
      <c r="D131" s="178"/>
      <c r="E131" s="129"/>
      <c r="F131" s="129"/>
      <c r="G131" s="129"/>
      <c r="H131" s="59" t="s">
        <v>21</v>
      </c>
      <c r="I131" s="22">
        <v>0</v>
      </c>
      <c r="J131" s="4">
        <v>0</v>
      </c>
      <c r="K131" s="4">
        <v>0</v>
      </c>
      <c r="L131" s="4"/>
      <c r="M131" s="4"/>
      <c r="N131" s="21"/>
      <c r="O131" s="21"/>
      <c r="P131" s="21"/>
      <c r="Q131" s="64"/>
    </row>
    <row r="132" spans="3:17" s="6" customFormat="1" hidden="1">
      <c r="C132" s="127"/>
      <c r="D132" s="178"/>
      <c r="E132" s="129"/>
      <c r="F132" s="129"/>
      <c r="G132" s="129"/>
      <c r="H132" s="59" t="s">
        <v>31</v>
      </c>
      <c r="I132" s="22">
        <v>0</v>
      </c>
      <c r="J132" s="4">
        <v>0</v>
      </c>
      <c r="K132" s="4">
        <v>0</v>
      </c>
      <c r="L132" s="4"/>
      <c r="M132" s="4"/>
      <c r="N132" s="21"/>
      <c r="O132" s="21"/>
      <c r="P132" s="21"/>
      <c r="Q132" s="64"/>
    </row>
    <row r="133" spans="3:17" s="6" customFormat="1" hidden="1">
      <c r="C133" s="128"/>
      <c r="D133" s="178"/>
      <c r="E133" s="129"/>
      <c r="F133" s="129"/>
      <c r="G133" s="129"/>
      <c r="H133" s="59" t="s">
        <v>35</v>
      </c>
      <c r="I133" s="22">
        <v>0</v>
      </c>
      <c r="J133" s="4">
        <v>0</v>
      </c>
      <c r="K133" s="4">
        <v>0</v>
      </c>
      <c r="L133" s="4"/>
      <c r="M133" s="4"/>
      <c r="N133" s="21"/>
      <c r="O133" s="21"/>
      <c r="P133" s="21"/>
      <c r="Q133" s="64"/>
    </row>
    <row r="134" spans="3:17" s="6" customFormat="1" hidden="1">
      <c r="C134" s="126" t="s">
        <v>80</v>
      </c>
      <c r="D134" s="178" t="s">
        <v>81</v>
      </c>
      <c r="E134" s="129" t="s">
        <v>69</v>
      </c>
      <c r="F134" s="129">
        <v>2022</v>
      </c>
      <c r="G134" s="129">
        <v>2022</v>
      </c>
      <c r="H134" s="59" t="s">
        <v>19</v>
      </c>
      <c r="I134" s="22">
        <f>SUM(I135)</f>
        <v>0</v>
      </c>
      <c r="J134" s="4">
        <f t="shared" ref="J134:K134" si="45">SUM(J135)</f>
        <v>0</v>
      </c>
      <c r="K134" s="4">
        <f t="shared" si="45"/>
        <v>0</v>
      </c>
      <c r="L134" s="4"/>
      <c r="M134" s="4"/>
      <c r="N134" s="21"/>
      <c r="O134" s="21"/>
      <c r="P134" s="21"/>
      <c r="Q134" s="64"/>
    </row>
    <row r="135" spans="3:17" s="6" customFormat="1" hidden="1">
      <c r="C135" s="127"/>
      <c r="D135" s="178"/>
      <c r="E135" s="129"/>
      <c r="F135" s="129"/>
      <c r="G135" s="129"/>
      <c r="H135" s="59" t="s">
        <v>20</v>
      </c>
      <c r="I135" s="22">
        <v>0</v>
      </c>
      <c r="J135" s="4">
        <v>0</v>
      </c>
      <c r="K135" s="4">
        <v>0</v>
      </c>
      <c r="L135" s="4"/>
      <c r="M135" s="4"/>
      <c r="N135" s="21"/>
      <c r="O135" s="21"/>
      <c r="P135" s="21"/>
      <c r="Q135" s="64"/>
    </row>
    <row r="136" spans="3:17" s="6" customFormat="1" hidden="1">
      <c r="C136" s="127"/>
      <c r="D136" s="178"/>
      <c r="E136" s="129"/>
      <c r="F136" s="129"/>
      <c r="G136" s="129"/>
      <c r="H136" s="59" t="s">
        <v>21</v>
      </c>
      <c r="I136" s="22">
        <v>0</v>
      </c>
      <c r="J136" s="4">
        <v>0</v>
      </c>
      <c r="K136" s="4">
        <v>0</v>
      </c>
      <c r="L136" s="4"/>
      <c r="M136" s="4"/>
      <c r="N136" s="21"/>
      <c r="O136" s="21"/>
      <c r="P136" s="21"/>
      <c r="Q136" s="64"/>
    </row>
    <row r="137" spans="3:17" s="6" customFormat="1" hidden="1">
      <c r="C137" s="127"/>
      <c r="D137" s="178"/>
      <c r="E137" s="129"/>
      <c r="F137" s="129"/>
      <c r="G137" s="129"/>
      <c r="H137" s="59" t="s">
        <v>31</v>
      </c>
      <c r="I137" s="22">
        <v>0</v>
      </c>
      <c r="J137" s="4">
        <v>0</v>
      </c>
      <c r="K137" s="4">
        <v>0</v>
      </c>
      <c r="L137" s="4"/>
      <c r="M137" s="4"/>
      <c r="N137" s="21"/>
      <c r="O137" s="21"/>
      <c r="P137" s="21"/>
      <c r="Q137" s="64"/>
    </row>
    <row r="138" spans="3:17" s="6" customFormat="1" hidden="1">
      <c r="C138" s="128"/>
      <c r="D138" s="178"/>
      <c r="E138" s="129"/>
      <c r="F138" s="129"/>
      <c r="G138" s="129"/>
      <c r="H138" s="59" t="s">
        <v>35</v>
      </c>
      <c r="I138" s="22">
        <v>0</v>
      </c>
      <c r="J138" s="4">
        <v>0</v>
      </c>
      <c r="K138" s="4">
        <v>0</v>
      </c>
      <c r="L138" s="4"/>
      <c r="M138" s="4"/>
      <c r="N138" s="21"/>
      <c r="O138" s="21"/>
      <c r="P138" s="21"/>
      <c r="Q138" s="64"/>
    </row>
    <row r="139" spans="3:17" s="6" customFormat="1" hidden="1">
      <c r="C139" s="126" t="s">
        <v>82</v>
      </c>
      <c r="D139" s="178" t="s">
        <v>83</v>
      </c>
      <c r="E139" s="129" t="s">
        <v>69</v>
      </c>
      <c r="F139" s="129">
        <v>2022</v>
      </c>
      <c r="G139" s="129">
        <v>2022</v>
      </c>
      <c r="H139" s="59" t="s">
        <v>19</v>
      </c>
      <c r="I139" s="22">
        <f>SUM(I140)</f>
        <v>0</v>
      </c>
      <c r="J139" s="4">
        <f t="shared" ref="J139:K139" si="46">SUM(J140)</f>
        <v>0</v>
      </c>
      <c r="K139" s="4">
        <f t="shared" si="46"/>
        <v>0</v>
      </c>
      <c r="L139" s="4"/>
      <c r="M139" s="4"/>
      <c r="N139" s="21"/>
      <c r="O139" s="21"/>
      <c r="P139" s="21"/>
      <c r="Q139" s="64"/>
    </row>
    <row r="140" spans="3:17" s="6" customFormat="1" hidden="1">
      <c r="C140" s="127"/>
      <c r="D140" s="178"/>
      <c r="E140" s="129"/>
      <c r="F140" s="129"/>
      <c r="G140" s="129"/>
      <c r="H140" s="59" t="s">
        <v>20</v>
      </c>
      <c r="I140" s="22">
        <v>0</v>
      </c>
      <c r="J140" s="4">
        <v>0</v>
      </c>
      <c r="K140" s="4">
        <v>0</v>
      </c>
      <c r="L140" s="4"/>
      <c r="M140" s="4"/>
      <c r="N140" s="21"/>
      <c r="O140" s="21"/>
      <c r="P140" s="21"/>
      <c r="Q140" s="64"/>
    </row>
    <row r="141" spans="3:17" s="6" customFormat="1" hidden="1">
      <c r="C141" s="127"/>
      <c r="D141" s="178"/>
      <c r="E141" s="129"/>
      <c r="F141" s="129"/>
      <c r="G141" s="129"/>
      <c r="H141" s="59" t="s">
        <v>21</v>
      </c>
      <c r="I141" s="22">
        <v>0</v>
      </c>
      <c r="J141" s="4">
        <v>0</v>
      </c>
      <c r="K141" s="4">
        <v>0</v>
      </c>
      <c r="L141" s="4"/>
      <c r="M141" s="4"/>
      <c r="N141" s="21"/>
      <c r="O141" s="21"/>
      <c r="P141" s="21"/>
      <c r="Q141" s="64"/>
    </row>
    <row r="142" spans="3:17" s="6" customFormat="1" hidden="1">
      <c r="C142" s="127"/>
      <c r="D142" s="178"/>
      <c r="E142" s="129"/>
      <c r="F142" s="129"/>
      <c r="G142" s="129"/>
      <c r="H142" s="59" t="s">
        <v>31</v>
      </c>
      <c r="I142" s="22">
        <v>0</v>
      </c>
      <c r="J142" s="4">
        <v>0</v>
      </c>
      <c r="K142" s="4">
        <v>0</v>
      </c>
      <c r="L142" s="4"/>
      <c r="M142" s="4"/>
      <c r="N142" s="21"/>
      <c r="O142" s="21"/>
      <c r="P142" s="21"/>
      <c r="Q142" s="64"/>
    </row>
    <row r="143" spans="3:17" s="6" customFormat="1" hidden="1">
      <c r="C143" s="128"/>
      <c r="D143" s="178"/>
      <c r="E143" s="129"/>
      <c r="F143" s="129"/>
      <c r="G143" s="129"/>
      <c r="H143" s="59" t="s">
        <v>35</v>
      </c>
      <c r="I143" s="22">
        <v>0</v>
      </c>
      <c r="J143" s="4">
        <v>0</v>
      </c>
      <c r="K143" s="4">
        <v>0</v>
      </c>
      <c r="L143" s="4"/>
      <c r="M143" s="4"/>
      <c r="N143" s="21"/>
      <c r="O143" s="21"/>
      <c r="P143" s="21"/>
      <c r="Q143" s="64"/>
    </row>
    <row r="144" spans="3:17" s="6" customFormat="1" hidden="1">
      <c r="C144" s="126" t="s">
        <v>84</v>
      </c>
      <c r="D144" s="178" t="s">
        <v>85</v>
      </c>
      <c r="E144" s="129" t="s">
        <v>69</v>
      </c>
      <c r="F144" s="129">
        <v>2023</v>
      </c>
      <c r="G144" s="129">
        <v>2023</v>
      </c>
      <c r="H144" s="59" t="s">
        <v>19</v>
      </c>
      <c r="I144" s="22">
        <f>SUM(I145)</f>
        <v>0</v>
      </c>
      <c r="J144" s="4">
        <f t="shared" ref="J144:K144" si="47">SUM(J145)</f>
        <v>0</v>
      </c>
      <c r="K144" s="4">
        <f t="shared" si="47"/>
        <v>0</v>
      </c>
      <c r="L144" s="4"/>
      <c r="M144" s="4"/>
      <c r="N144" s="21"/>
      <c r="O144" s="21"/>
      <c r="P144" s="21"/>
      <c r="Q144" s="64"/>
    </row>
    <row r="145" spans="3:17" s="6" customFormat="1" hidden="1">
      <c r="C145" s="127"/>
      <c r="D145" s="178"/>
      <c r="E145" s="129"/>
      <c r="F145" s="129"/>
      <c r="G145" s="129"/>
      <c r="H145" s="59" t="s">
        <v>20</v>
      </c>
      <c r="I145" s="22">
        <v>0</v>
      </c>
      <c r="J145" s="4">
        <v>0</v>
      </c>
      <c r="K145" s="4">
        <v>0</v>
      </c>
      <c r="L145" s="4"/>
      <c r="M145" s="4"/>
      <c r="N145" s="21"/>
      <c r="O145" s="21"/>
      <c r="P145" s="21"/>
      <c r="Q145" s="64"/>
    </row>
    <row r="146" spans="3:17" s="6" customFormat="1" hidden="1">
      <c r="C146" s="127"/>
      <c r="D146" s="178"/>
      <c r="E146" s="129"/>
      <c r="F146" s="129"/>
      <c r="G146" s="129"/>
      <c r="H146" s="59" t="s">
        <v>21</v>
      </c>
      <c r="I146" s="22">
        <v>0</v>
      </c>
      <c r="J146" s="4">
        <v>0</v>
      </c>
      <c r="K146" s="4">
        <v>0</v>
      </c>
      <c r="L146" s="4"/>
      <c r="M146" s="4"/>
      <c r="N146" s="21"/>
      <c r="O146" s="21"/>
      <c r="P146" s="21"/>
      <c r="Q146" s="64"/>
    </row>
    <row r="147" spans="3:17" s="6" customFormat="1" hidden="1">
      <c r="C147" s="127"/>
      <c r="D147" s="178"/>
      <c r="E147" s="129"/>
      <c r="F147" s="129"/>
      <c r="G147" s="129"/>
      <c r="H147" s="59" t="s">
        <v>31</v>
      </c>
      <c r="I147" s="22">
        <v>0</v>
      </c>
      <c r="J147" s="4">
        <v>0</v>
      </c>
      <c r="K147" s="4">
        <v>0</v>
      </c>
      <c r="L147" s="4"/>
      <c r="M147" s="4"/>
      <c r="N147" s="21"/>
      <c r="O147" s="21"/>
      <c r="P147" s="21"/>
      <c r="Q147" s="64"/>
    </row>
    <row r="148" spans="3:17" s="6" customFormat="1" hidden="1">
      <c r="C148" s="128"/>
      <c r="D148" s="178"/>
      <c r="E148" s="129"/>
      <c r="F148" s="129"/>
      <c r="G148" s="129"/>
      <c r="H148" s="59" t="s">
        <v>35</v>
      </c>
      <c r="I148" s="22">
        <v>0</v>
      </c>
      <c r="J148" s="4">
        <v>0</v>
      </c>
      <c r="K148" s="4">
        <v>0</v>
      </c>
      <c r="L148" s="4"/>
      <c r="M148" s="4"/>
      <c r="N148" s="21"/>
      <c r="O148" s="21"/>
      <c r="P148" s="21"/>
      <c r="Q148" s="64"/>
    </row>
    <row r="149" spans="3:17" s="6" customFormat="1" hidden="1">
      <c r="C149" s="126" t="s">
        <v>86</v>
      </c>
      <c r="D149" s="178" t="s">
        <v>87</v>
      </c>
      <c r="E149" s="129" t="s">
        <v>88</v>
      </c>
      <c r="F149" s="129">
        <v>2023</v>
      </c>
      <c r="G149" s="129">
        <v>2023</v>
      </c>
      <c r="H149" s="59" t="s">
        <v>19</v>
      </c>
      <c r="I149" s="22">
        <f>SUM(I150)</f>
        <v>0</v>
      </c>
      <c r="J149" s="4">
        <f t="shared" ref="J149:K149" si="48">SUM(J150)</f>
        <v>0</v>
      </c>
      <c r="K149" s="4">
        <f t="shared" si="48"/>
        <v>0</v>
      </c>
      <c r="L149" s="4"/>
      <c r="M149" s="4"/>
      <c r="N149" s="21"/>
      <c r="O149" s="21"/>
      <c r="P149" s="21"/>
      <c r="Q149" s="64"/>
    </row>
    <row r="150" spans="3:17" s="6" customFormat="1" hidden="1">
      <c r="C150" s="127"/>
      <c r="D150" s="178"/>
      <c r="E150" s="129"/>
      <c r="F150" s="129"/>
      <c r="G150" s="129"/>
      <c r="H150" s="59" t="s">
        <v>20</v>
      </c>
      <c r="I150" s="22">
        <v>0</v>
      </c>
      <c r="J150" s="4">
        <v>0</v>
      </c>
      <c r="K150" s="4">
        <v>0</v>
      </c>
      <c r="L150" s="4"/>
      <c r="M150" s="4"/>
      <c r="N150" s="21"/>
      <c r="O150" s="21"/>
      <c r="P150" s="21"/>
      <c r="Q150" s="64"/>
    </row>
    <row r="151" spans="3:17" s="6" customFormat="1" hidden="1">
      <c r="C151" s="127"/>
      <c r="D151" s="178"/>
      <c r="E151" s="129"/>
      <c r="F151" s="129"/>
      <c r="G151" s="129"/>
      <c r="H151" s="59" t="s">
        <v>21</v>
      </c>
      <c r="I151" s="22">
        <v>0</v>
      </c>
      <c r="J151" s="4">
        <v>0</v>
      </c>
      <c r="K151" s="4">
        <v>0</v>
      </c>
      <c r="L151" s="4"/>
      <c r="M151" s="4"/>
      <c r="N151" s="21"/>
      <c r="O151" s="21"/>
      <c r="P151" s="21"/>
      <c r="Q151" s="64"/>
    </row>
    <row r="152" spans="3:17" s="6" customFormat="1" hidden="1">
      <c r="C152" s="127"/>
      <c r="D152" s="178"/>
      <c r="E152" s="129"/>
      <c r="F152" s="129"/>
      <c r="G152" s="129"/>
      <c r="H152" s="59" t="s">
        <v>31</v>
      </c>
      <c r="I152" s="22">
        <v>0</v>
      </c>
      <c r="J152" s="4">
        <v>0</v>
      </c>
      <c r="K152" s="4">
        <v>0</v>
      </c>
      <c r="L152" s="4"/>
      <c r="M152" s="4"/>
      <c r="N152" s="21"/>
      <c r="O152" s="21"/>
      <c r="P152" s="21"/>
      <c r="Q152" s="64"/>
    </row>
    <row r="153" spans="3:17" s="6" customFormat="1" hidden="1">
      <c r="C153" s="128"/>
      <c r="D153" s="178"/>
      <c r="E153" s="129"/>
      <c r="F153" s="129"/>
      <c r="G153" s="129"/>
      <c r="H153" s="59" t="s">
        <v>35</v>
      </c>
      <c r="I153" s="22">
        <v>0</v>
      </c>
      <c r="J153" s="4">
        <v>0</v>
      </c>
      <c r="K153" s="4">
        <v>0</v>
      </c>
      <c r="L153" s="4"/>
      <c r="M153" s="4"/>
      <c r="N153" s="21"/>
      <c r="O153" s="21"/>
      <c r="P153" s="21"/>
      <c r="Q153" s="64"/>
    </row>
    <row r="154" spans="3:17" s="6" customFormat="1" hidden="1">
      <c r="C154" s="126" t="s">
        <v>89</v>
      </c>
      <c r="D154" s="178" t="s">
        <v>90</v>
      </c>
      <c r="E154" s="129" t="s">
        <v>88</v>
      </c>
      <c r="F154" s="129">
        <v>2023</v>
      </c>
      <c r="G154" s="129">
        <v>2023</v>
      </c>
      <c r="H154" s="59" t="s">
        <v>19</v>
      </c>
      <c r="I154" s="22">
        <f>SUM(I155)</f>
        <v>0</v>
      </c>
      <c r="J154" s="4">
        <f t="shared" ref="J154:K154" si="49">SUM(J155)</f>
        <v>0</v>
      </c>
      <c r="K154" s="4">
        <f t="shared" si="49"/>
        <v>0</v>
      </c>
      <c r="L154" s="4"/>
      <c r="M154" s="4"/>
      <c r="N154" s="21"/>
      <c r="O154" s="21"/>
      <c r="P154" s="21"/>
      <c r="Q154" s="64"/>
    </row>
    <row r="155" spans="3:17" s="6" customFormat="1" hidden="1">
      <c r="C155" s="127"/>
      <c r="D155" s="178"/>
      <c r="E155" s="129"/>
      <c r="F155" s="129"/>
      <c r="G155" s="129"/>
      <c r="H155" s="59" t="s">
        <v>20</v>
      </c>
      <c r="I155" s="22">
        <v>0</v>
      </c>
      <c r="J155" s="4">
        <v>0</v>
      </c>
      <c r="K155" s="4">
        <v>0</v>
      </c>
      <c r="L155" s="4"/>
      <c r="M155" s="4"/>
      <c r="N155" s="21"/>
      <c r="O155" s="21"/>
      <c r="P155" s="21"/>
      <c r="Q155" s="64"/>
    </row>
    <row r="156" spans="3:17" s="6" customFormat="1" hidden="1">
      <c r="C156" s="127"/>
      <c r="D156" s="178"/>
      <c r="E156" s="129"/>
      <c r="F156" s="129"/>
      <c r="G156" s="129"/>
      <c r="H156" s="59" t="s">
        <v>21</v>
      </c>
      <c r="I156" s="22">
        <v>0</v>
      </c>
      <c r="J156" s="4">
        <v>0</v>
      </c>
      <c r="K156" s="4">
        <v>0</v>
      </c>
      <c r="L156" s="4"/>
      <c r="M156" s="4"/>
      <c r="N156" s="21"/>
      <c r="O156" s="21"/>
      <c r="P156" s="21"/>
      <c r="Q156" s="64"/>
    </row>
    <row r="157" spans="3:17" s="6" customFormat="1" hidden="1">
      <c r="C157" s="127"/>
      <c r="D157" s="178"/>
      <c r="E157" s="129"/>
      <c r="F157" s="129"/>
      <c r="G157" s="129"/>
      <c r="H157" s="59" t="s">
        <v>31</v>
      </c>
      <c r="I157" s="22">
        <v>0</v>
      </c>
      <c r="J157" s="4">
        <v>0</v>
      </c>
      <c r="K157" s="4">
        <v>0</v>
      </c>
      <c r="L157" s="4"/>
      <c r="M157" s="4"/>
      <c r="N157" s="21"/>
      <c r="O157" s="21"/>
      <c r="P157" s="21"/>
      <c r="Q157" s="64"/>
    </row>
    <row r="158" spans="3:17" s="6" customFormat="1" hidden="1">
      <c r="C158" s="128"/>
      <c r="D158" s="178"/>
      <c r="E158" s="129"/>
      <c r="F158" s="129"/>
      <c r="G158" s="129"/>
      <c r="H158" s="59" t="s">
        <v>35</v>
      </c>
      <c r="I158" s="22">
        <v>0</v>
      </c>
      <c r="J158" s="4">
        <v>0</v>
      </c>
      <c r="K158" s="4">
        <v>0</v>
      </c>
      <c r="L158" s="4"/>
      <c r="M158" s="4"/>
      <c r="N158" s="21"/>
      <c r="O158" s="21"/>
      <c r="P158" s="21"/>
      <c r="Q158" s="64"/>
    </row>
    <row r="159" spans="3:17" s="6" customFormat="1" hidden="1">
      <c r="C159" s="126" t="s">
        <v>91</v>
      </c>
      <c r="D159" s="178" t="s">
        <v>92</v>
      </c>
      <c r="E159" s="129" t="s">
        <v>88</v>
      </c>
      <c r="F159" s="129">
        <v>2023</v>
      </c>
      <c r="G159" s="129">
        <v>2023</v>
      </c>
      <c r="H159" s="59" t="s">
        <v>19</v>
      </c>
      <c r="I159" s="22">
        <f>SUM(I160)</f>
        <v>0</v>
      </c>
      <c r="J159" s="4">
        <f t="shared" ref="J159:K159" si="50">SUM(J160)</f>
        <v>0</v>
      </c>
      <c r="K159" s="4">
        <f t="shared" si="50"/>
        <v>0</v>
      </c>
      <c r="L159" s="4">
        <f t="shared" ref="L159:M159" si="51">L160+L161+L162+L163</f>
        <v>0</v>
      </c>
      <c r="M159" s="4">
        <f t="shared" si="51"/>
        <v>0</v>
      </c>
      <c r="N159" s="21"/>
      <c r="O159" s="21"/>
      <c r="P159" s="21"/>
      <c r="Q159" s="64"/>
    </row>
    <row r="160" spans="3:17" s="6" customFormat="1" hidden="1">
      <c r="C160" s="127"/>
      <c r="D160" s="178"/>
      <c r="E160" s="129"/>
      <c r="F160" s="129"/>
      <c r="G160" s="129"/>
      <c r="H160" s="59" t="s">
        <v>20</v>
      </c>
      <c r="I160" s="22">
        <v>0</v>
      </c>
      <c r="J160" s="4">
        <v>0</v>
      </c>
      <c r="K160" s="4">
        <v>0</v>
      </c>
      <c r="L160" s="4"/>
      <c r="M160" s="4"/>
      <c r="N160" s="21"/>
      <c r="O160" s="21"/>
      <c r="P160" s="21"/>
      <c r="Q160" s="64"/>
    </row>
    <row r="161" spans="3:17" s="6" customFormat="1" hidden="1">
      <c r="C161" s="127"/>
      <c r="D161" s="178"/>
      <c r="E161" s="129"/>
      <c r="F161" s="129"/>
      <c r="G161" s="129"/>
      <c r="H161" s="59" t="s">
        <v>21</v>
      </c>
      <c r="I161" s="22">
        <v>0</v>
      </c>
      <c r="J161" s="4">
        <v>0</v>
      </c>
      <c r="K161" s="4">
        <v>0</v>
      </c>
      <c r="L161" s="4"/>
      <c r="M161" s="4"/>
      <c r="N161" s="21"/>
      <c r="O161" s="21"/>
      <c r="P161" s="21"/>
      <c r="Q161" s="64"/>
    </row>
    <row r="162" spans="3:17" s="6" customFormat="1" hidden="1">
      <c r="C162" s="127"/>
      <c r="D162" s="178"/>
      <c r="E162" s="129"/>
      <c r="F162" s="129"/>
      <c r="G162" s="129"/>
      <c r="H162" s="59" t="s">
        <v>31</v>
      </c>
      <c r="I162" s="22">
        <v>0</v>
      </c>
      <c r="J162" s="4">
        <v>0</v>
      </c>
      <c r="K162" s="4">
        <v>0</v>
      </c>
      <c r="L162" s="4"/>
      <c r="M162" s="4"/>
      <c r="N162" s="21"/>
      <c r="O162" s="21"/>
      <c r="P162" s="21"/>
      <c r="Q162" s="64"/>
    </row>
    <row r="163" spans="3:17" s="6" customFormat="1" hidden="1">
      <c r="C163" s="128"/>
      <c r="D163" s="178"/>
      <c r="E163" s="129"/>
      <c r="F163" s="129"/>
      <c r="G163" s="129"/>
      <c r="H163" s="59" t="s">
        <v>35</v>
      </c>
      <c r="I163" s="22">
        <v>0</v>
      </c>
      <c r="J163" s="4">
        <v>0</v>
      </c>
      <c r="K163" s="4">
        <v>0</v>
      </c>
      <c r="L163" s="4"/>
      <c r="M163" s="4"/>
      <c r="N163" s="21"/>
      <c r="O163" s="21"/>
      <c r="P163" s="21"/>
      <c r="Q163" s="64"/>
    </row>
    <row r="164" spans="3:17" s="6" customFormat="1" hidden="1">
      <c r="C164" s="126" t="s">
        <v>93</v>
      </c>
      <c r="D164" s="178" t="s">
        <v>94</v>
      </c>
      <c r="E164" s="129" t="s">
        <v>95</v>
      </c>
      <c r="F164" s="129">
        <v>2023</v>
      </c>
      <c r="G164" s="129">
        <v>2023</v>
      </c>
      <c r="H164" s="59" t="s">
        <v>19</v>
      </c>
      <c r="I164" s="22">
        <f>SUM(I165)</f>
        <v>0</v>
      </c>
      <c r="J164" s="4">
        <f t="shared" ref="J164:K164" si="52">SUM(J165)</f>
        <v>0</v>
      </c>
      <c r="K164" s="4">
        <f t="shared" si="52"/>
        <v>0</v>
      </c>
      <c r="L164" s="4">
        <f t="shared" ref="L164:M164" si="53">L165+L166+L167+L168</f>
        <v>0</v>
      </c>
      <c r="M164" s="4">
        <f t="shared" si="53"/>
        <v>0</v>
      </c>
      <c r="N164" s="21"/>
      <c r="O164" s="21"/>
      <c r="P164" s="21"/>
      <c r="Q164" s="64"/>
    </row>
    <row r="165" spans="3:17" s="6" customFormat="1" hidden="1">
      <c r="C165" s="127"/>
      <c r="D165" s="178"/>
      <c r="E165" s="129"/>
      <c r="F165" s="129"/>
      <c r="G165" s="129"/>
      <c r="H165" s="59" t="s">
        <v>20</v>
      </c>
      <c r="I165" s="22">
        <v>0</v>
      </c>
      <c r="J165" s="4">
        <v>0</v>
      </c>
      <c r="K165" s="4">
        <v>0</v>
      </c>
      <c r="L165" s="4"/>
      <c r="M165" s="4"/>
      <c r="N165" s="21"/>
      <c r="O165" s="21"/>
      <c r="P165" s="21"/>
      <c r="Q165" s="64"/>
    </row>
    <row r="166" spans="3:17" s="6" customFormat="1" hidden="1">
      <c r="C166" s="127"/>
      <c r="D166" s="178"/>
      <c r="E166" s="129"/>
      <c r="F166" s="129"/>
      <c r="G166" s="129"/>
      <c r="H166" s="59" t="s">
        <v>21</v>
      </c>
      <c r="I166" s="22">
        <v>0</v>
      </c>
      <c r="J166" s="4">
        <v>0</v>
      </c>
      <c r="K166" s="4">
        <v>0</v>
      </c>
      <c r="L166" s="4"/>
      <c r="M166" s="4"/>
      <c r="N166" s="21"/>
      <c r="O166" s="21"/>
      <c r="P166" s="21"/>
      <c r="Q166" s="64"/>
    </row>
    <row r="167" spans="3:17" s="6" customFormat="1" hidden="1">
      <c r="C167" s="127"/>
      <c r="D167" s="178"/>
      <c r="E167" s="129"/>
      <c r="F167" s="129"/>
      <c r="G167" s="129"/>
      <c r="H167" s="59" t="s">
        <v>31</v>
      </c>
      <c r="I167" s="22">
        <v>0</v>
      </c>
      <c r="J167" s="4">
        <v>0</v>
      </c>
      <c r="K167" s="4">
        <v>0</v>
      </c>
      <c r="L167" s="4"/>
      <c r="M167" s="4"/>
      <c r="N167" s="21"/>
      <c r="O167" s="21"/>
      <c r="P167" s="21"/>
      <c r="Q167" s="64"/>
    </row>
    <row r="168" spans="3:17" s="6" customFormat="1" hidden="1">
      <c r="C168" s="128"/>
      <c r="D168" s="178"/>
      <c r="E168" s="129"/>
      <c r="F168" s="129"/>
      <c r="G168" s="129"/>
      <c r="H168" s="59" t="s">
        <v>35</v>
      </c>
      <c r="I168" s="22">
        <v>0</v>
      </c>
      <c r="J168" s="4">
        <v>0</v>
      </c>
      <c r="K168" s="4">
        <v>0</v>
      </c>
      <c r="L168" s="4"/>
      <c r="M168" s="4"/>
      <c r="N168" s="21"/>
      <c r="O168" s="21"/>
      <c r="P168" s="21"/>
      <c r="Q168" s="64"/>
    </row>
    <row r="169" spans="3:17" s="6" customFormat="1" hidden="1">
      <c r="C169" s="126" t="s">
        <v>96</v>
      </c>
      <c r="D169" s="178" t="s">
        <v>97</v>
      </c>
      <c r="E169" s="129" t="s">
        <v>98</v>
      </c>
      <c r="F169" s="129">
        <v>2021</v>
      </c>
      <c r="G169" s="129">
        <v>2023</v>
      </c>
      <c r="H169" s="59" t="s">
        <v>19</v>
      </c>
      <c r="I169" s="22">
        <f>SUM(I170)</f>
        <v>0</v>
      </c>
      <c r="J169" s="4">
        <f t="shared" ref="J169:K169" si="54">SUM(J170)</f>
        <v>0</v>
      </c>
      <c r="K169" s="4">
        <f t="shared" si="54"/>
        <v>0</v>
      </c>
      <c r="L169" s="4">
        <f t="shared" ref="L169:M169" si="55">L170+L171+L172+L173</f>
        <v>0</v>
      </c>
      <c r="M169" s="4">
        <f t="shared" si="55"/>
        <v>0</v>
      </c>
      <c r="N169" s="21"/>
      <c r="O169" s="21"/>
      <c r="P169" s="21"/>
      <c r="Q169" s="64"/>
    </row>
    <row r="170" spans="3:17" s="6" customFormat="1" hidden="1">
      <c r="C170" s="127"/>
      <c r="D170" s="178"/>
      <c r="E170" s="129"/>
      <c r="F170" s="129"/>
      <c r="G170" s="129"/>
      <c r="H170" s="59" t="s">
        <v>20</v>
      </c>
      <c r="I170" s="22"/>
      <c r="J170" s="4"/>
      <c r="K170" s="4"/>
      <c r="L170" s="4"/>
      <c r="M170" s="4"/>
      <c r="N170" s="21"/>
      <c r="O170" s="21"/>
      <c r="P170" s="21"/>
      <c r="Q170" s="64"/>
    </row>
    <row r="171" spans="3:17" s="6" customFormat="1" hidden="1">
      <c r="C171" s="127"/>
      <c r="D171" s="178"/>
      <c r="E171" s="129"/>
      <c r="F171" s="129"/>
      <c r="G171" s="129"/>
      <c r="H171" s="59" t="s">
        <v>21</v>
      </c>
      <c r="I171" s="22">
        <v>0</v>
      </c>
      <c r="J171" s="4">
        <v>0</v>
      </c>
      <c r="K171" s="4">
        <v>0</v>
      </c>
      <c r="L171" s="4"/>
      <c r="M171" s="4"/>
      <c r="N171" s="21"/>
      <c r="O171" s="21"/>
      <c r="P171" s="21"/>
      <c r="Q171" s="64"/>
    </row>
    <row r="172" spans="3:17" s="6" customFormat="1" hidden="1">
      <c r="C172" s="127"/>
      <c r="D172" s="178"/>
      <c r="E172" s="129"/>
      <c r="F172" s="129"/>
      <c r="G172" s="129"/>
      <c r="H172" s="59" t="s">
        <v>31</v>
      </c>
      <c r="I172" s="22">
        <v>0</v>
      </c>
      <c r="J172" s="4">
        <v>0</v>
      </c>
      <c r="K172" s="4">
        <v>0</v>
      </c>
      <c r="L172" s="4"/>
      <c r="M172" s="4"/>
      <c r="N172" s="21"/>
      <c r="O172" s="21"/>
      <c r="P172" s="21"/>
      <c r="Q172" s="64"/>
    </row>
    <row r="173" spans="3:17" s="6" customFormat="1" hidden="1">
      <c r="C173" s="128"/>
      <c r="D173" s="178"/>
      <c r="E173" s="129"/>
      <c r="F173" s="129"/>
      <c r="G173" s="129"/>
      <c r="H173" s="59" t="s">
        <v>35</v>
      </c>
      <c r="I173" s="22">
        <v>0</v>
      </c>
      <c r="J173" s="4">
        <v>0</v>
      </c>
      <c r="K173" s="4">
        <v>0</v>
      </c>
      <c r="L173" s="4"/>
      <c r="M173" s="4"/>
      <c r="N173" s="21"/>
      <c r="O173" s="21"/>
      <c r="P173" s="21"/>
      <c r="Q173" s="64"/>
    </row>
    <row r="174" spans="3:17" s="6" customFormat="1">
      <c r="C174" s="126" t="s">
        <v>99</v>
      </c>
      <c r="D174" s="178" t="s">
        <v>100</v>
      </c>
      <c r="E174" s="129" t="s">
        <v>98</v>
      </c>
      <c r="F174" s="129">
        <v>2021</v>
      </c>
      <c r="G174" s="129">
        <v>2023</v>
      </c>
      <c r="H174" s="59" t="s">
        <v>19</v>
      </c>
      <c r="I174" s="22">
        <f>I175+I176+I177+I178</f>
        <v>150</v>
      </c>
      <c r="J174" s="4">
        <f t="shared" ref="J174:M174" si="56">J175+J176+J177+J178</f>
        <v>150</v>
      </c>
      <c r="K174" s="4">
        <f t="shared" si="56"/>
        <v>150</v>
      </c>
      <c r="L174" s="4">
        <f t="shared" si="56"/>
        <v>0</v>
      </c>
      <c r="M174" s="4">
        <f t="shared" si="56"/>
        <v>0</v>
      </c>
      <c r="N174" s="21">
        <f t="shared" ref="N174:N205" si="57">M174/I174*100</f>
        <v>0</v>
      </c>
      <c r="O174" s="21">
        <f t="shared" ref="O174:O205" si="58">M174/J174*100</f>
        <v>0</v>
      </c>
      <c r="P174" s="21">
        <f t="shared" ref="P174:P205" si="59">L174/K174*100</f>
        <v>0</v>
      </c>
      <c r="Q174" s="64"/>
    </row>
    <row r="175" spans="3:17" s="6" customFormat="1">
      <c r="C175" s="127"/>
      <c r="D175" s="178"/>
      <c r="E175" s="129"/>
      <c r="F175" s="129"/>
      <c r="G175" s="129"/>
      <c r="H175" s="59" t="s">
        <v>20</v>
      </c>
      <c r="I175" s="22">
        <v>150</v>
      </c>
      <c r="J175" s="4">
        <v>150</v>
      </c>
      <c r="K175" s="4">
        <v>150</v>
      </c>
      <c r="L175" s="4"/>
      <c r="M175" s="4"/>
      <c r="N175" s="21">
        <f t="shared" si="57"/>
        <v>0</v>
      </c>
      <c r="O175" s="21">
        <f t="shared" si="58"/>
        <v>0</v>
      </c>
      <c r="P175" s="21">
        <f t="shared" si="59"/>
        <v>0</v>
      </c>
      <c r="Q175" s="64"/>
    </row>
    <row r="176" spans="3:17" s="6" customFormat="1">
      <c r="C176" s="127"/>
      <c r="D176" s="178"/>
      <c r="E176" s="129"/>
      <c r="F176" s="129"/>
      <c r="G176" s="129"/>
      <c r="H176" s="59" t="s">
        <v>21</v>
      </c>
      <c r="I176" s="22">
        <v>0</v>
      </c>
      <c r="J176" s="4">
        <v>0</v>
      </c>
      <c r="K176" s="4">
        <v>0</v>
      </c>
      <c r="L176" s="4"/>
      <c r="M176" s="4"/>
      <c r="N176" s="21"/>
      <c r="O176" s="21"/>
      <c r="P176" s="21"/>
      <c r="Q176" s="64"/>
    </row>
    <row r="177" spans="3:17" s="6" customFormat="1">
      <c r="C177" s="127"/>
      <c r="D177" s="178"/>
      <c r="E177" s="129"/>
      <c r="F177" s="129"/>
      <c r="G177" s="129"/>
      <c r="H177" s="59" t="s">
        <v>31</v>
      </c>
      <c r="I177" s="22">
        <v>0</v>
      </c>
      <c r="J177" s="4">
        <v>0</v>
      </c>
      <c r="K177" s="4">
        <v>0</v>
      </c>
      <c r="L177" s="4"/>
      <c r="M177" s="4"/>
      <c r="N177" s="21"/>
      <c r="O177" s="21"/>
      <c r="P177" s="21"/>
      <c r="Q177" s="64"/>
    </row>
    <row r="178" spans="3:17" s="6" customFormat="1">
      <c r="C178" s="128"/>
      <c r="D178" s="178"/>
      <c r="E178" s="129"/>
      <c r="F178" s="129"/>
      <c r="G178" s="129"/>
      <c r="H178" s="59" t="s">
        <v>35</v>
      </c>
      <c r="I178" s="22">
        <v>0</v>
      </c>
      <c r="J178" s="4">
        <v>0</v>
      </c>
      <c r="K178" s="4">
        <v>0</v>
      </c>
      <c r="L178" s="4"/>
      <c r="M178" s="4"/>
      <c r="N178" s="21"/>
      <c r="O178" s="21"/>
      <c r="P178" s="21"/>
      <c r="Q178" s="64"/>
    </row>
    <row r="179" spans="3:17" s="6" customFormat="1">
      <c r="C179" s="126" t="s">
        <v>101</v>
      </c>
      <c r="D179" s="178" t="s">
        <v>102</v>
      </c>
      <c r="E179" s="129" t="s">
        <v>98</v>
      </c>
      <c r="F179" s="129">
        <v>2021</v>
      </c>
      <c r="G179" s="129">
        <v>2023</v>
      </c>
      <c r="H179" s="59" t="s">
        <v>19</v>
      </c>
      <c r="I179" s="22">
        <f>I180+I181+I182+I183</f>
        <v>300</v>
      </c>
      <c r="J179" s="4">
        <f t="shared" ref="J179:M179" si="60">J180+J181+J182+J183</f>
        <v>300</v>
      </c>
      <c r="K179" s="4">
        <f t="shared" si="60"/>
        <v>300</v>
      </c>
      <c r="L179" s="4">
        <f t="shared" si="60"/>
        <v>0</v>
      </c>
      <c r="M179" s="4">
        <f t="shared" si="60"/>
        <v>0</v>
      </c>
      <c r="N179" s="21">
        <f t="shared" si="57"/>
        <v>0</v>
      </c>
      <c r="O179" s="21">
        <f t="shared" si="58"/>
        <v>0</v>
      </c>
      <c r="P179" s="21">
        <f t="shared" si="59"/>
        <v>0</v>
      </c>
      <c r="Q179" s="64"/>
    </row>
    <row r="180" spans="3:17" s="6" customFormat="1">
      <c r="C180" s="127"/>
      <c r="D180" s="178"/>
      <c r="E180" s="129"/>
      <c r="F180" s="129"/>
      <c r="G180" s="129"/>
      <c r="H180" s="59" t="s">
        <v>20</v>
      </c>
      <c r="I180" s="22">
        <v>300</v>
      </c>
      <c r="J180" s="4">
        <v>300</v>
      </c>
      <c r="K180" s="4">
        <v>300</v>
      </c>
      <c r="L180" s="4"/>
      <c r="M180" s="4"/>
      <c r="N180" s="21">
        <f t="shared" si="57"/>
        <v>0</v>
      </c>
      <c r="O180" s="21">
        <f t="shared" si="58"/>
        <v>0</v>
      </c>
      <c r="P180" s="21">
        <f t="shared" si="59"/>
        <v>0</v>
      </c>
      <c r="Q180" s="64"/>
    </row>
    <row r="181" spans="3:17" s="6" customFormat="1">
      <c r="C181" s="127"/>
      <c r="D181" s="178"/>
      <c r="E181" s="129"/>
      <c r="F181" s="129"/>
      <c r="G181" s="129"/>
      <c r="H181" s="59" t="s">
        <v>21</v>
      </c>
      <c r="I181" s="22">
        <v>0</v>
      </c>
      <c r="J181" s="4">
        <v>0</v>
      </c>
      <c r="K181" s="4">
        <v>0</v>
      </c>
      <c r="L181" s="4"/>
      <c r="M181" s="4"/>
      <c r="N181" s="21"/>
      <c r="O181" s="21"/>
      <c r="P181" s="21"/>
      <c r="Q181" s="64"/>
    </row>
    <row r="182" spans="3:17" s="6" customFormat="1">
      <c r="C182" s="127"/>
      <c r="D182" s="178"/>
      <c r="E182" s="129"/>
      <c r="F182" s="129"/>
      <c r="G182" s="129"/>
      <c r="H182" s="59" t="s">
        <v>31</v>
      </c>
      <c r="I182" s="22">
        <v>0</v>
      </c>
      <c r="J182" s="4">
        <v>0</v>
      </c>
      <c r="K182" s="4">
        <v>0</v>
      </c>
      <c r="L182" s="4"/>
      <c r="M182" s="4"/>
      <c r="N182" s="21"/>
      <c r="O182" s="21"/>
      <c r="P182" s="21"/>
      <c r="Q182" s="64"/>
    </row>
    <row r="183" spans="3:17" s="6" customFormat="1">
      <c r="C183" s="128"/>
      <c r="D183" s="178"/>
      <c r="E183" s="129"/>
      <c r="F183" s="129"/>
      <c r="G183" s="129"/>
      <c r="H183" s="59" t="s">
        <v>35</v>
      </c>
      <c r="I183" s="22">
        <v>0</v>
      </c>
      <c r="J183" s="4">
        <v>0</v>
      </c>
      <c r="K183" s="4">
        <v>0</v>
      </c>
      <c r="L183" s="8"/>
      <c r="M183" s="8"/>
      <c r="N183" s="21"/>
      <c r="O183" s="21"/>
      <c r="P183" s="21"/>
      <c r="Q183" s="64"/>
    </row>
    <row r="184" spans="3:17" s="6" customFormat="1">
      <c r="C184" s="126" t="s">
        <v>103</v>
      </c>
      <c r="D184" s="178" t="s">
        <v>104</v>
      </c>
      <c r="E184" s="129" t="s">
        <v>98</v>
      </c>
      <c r="F184" s="129">
        <v>2021</v>
      </c>
      <c r="G184" s="129">
        <v>2023</v>
      </c>
      <c r="H184" s="59" t="s">
        <v>19</v>
      </c>
      <c r="I184" s="22">
        <f>I185+I186+I187+I188</f>
        <v>50</v>
      </c>
      <c r="J184" s="4">
        <f t="shared" ref="J184:M184" si="61">J185+J186+J187+J188</f>
        <v>50</v>
      </c>
      <c r="K184" s="4">
        <f t="shared" si="61"/>
        <v>50</v>
      </c>
      <c r="L184" s="4">
        <f t="shared" si="61"/>
        <v>0</v>
      </c>
      <c r="M184" s="4">
        <f t="shared" si="61"/>
        <v>0</v>
      </c>
      <c r="N184" s="21">
        <f t="shared" si="57"/>
        <v>0</v>
      </c>
      <c r="O184" s="21">
        <f t="shared" si="58"/>
        <v>0</v>
      </c>
      <c r="P184" s="21">
        <f t="shared" si="59"/>
        <v>0</v>
      </c>
      <c r="Q184" s="64"/>
    </row>
    <row r="185" spans="3:17" s="6" customFormat="1">
      <c r="C185" s="127"/>
      <c r="D185" s="178"/>
      <c r="E185" s="129"/>
      <c r="F185" s="129"/>
      <c r="G185" s="129"/>
      <c r="H185" s="59" t="s">
        <v>20</v>
      </c>
      <c r="I185" s="22">
        <v>50</v>
      </c>
      <c r="J185" s="4">
        <v>50</v>
      </c>
      <c r="K185" s="4">
        <v>50</v>
      </c>
      <c r="L185" s="8"/>
      <c r="M185" s="8"/>
      <c r="N185" s="21">
        <f t="shared" si="57"/>
        <v>0</v>
      </c>
      <c r="O185" s="21">
        <f t="shared" si="58"/>
        <v>0</v>
      </c>
      <c r="P185" s="21">
        <f t="shared" si="59"/>
        <v>0</v>
      </c>
      <c r="Q185" s="64"/>
    </row>
    <row r="186" spans="3:17" s="6" customFormat="1">
      <c r="C186" s="127"/>
      <c r="D186" s="178"/>
      <c r="E186" s="129"/>
      <c r="F186" s="129"/>
      <c r="G186" s="129"/>
      <c r="H186" s="59" t="s">
        <v>21</v>
      </c>
      <c r="I186" s="22">
        <v>0</v>
      </c>
      <c r="J186" s="4">
        <v>0</v>
      </c>
      <c r="K186" s="4">
        <v>0</v>
      </c>
      <c r="L186" s="8"/>
      <c r="M186" s="8"/>
      <c r="N186" s="21"/>
      <c r="O186" s="21"/>
      <c r="P186" s="21"/>
      <c r="Q186" s="64"/>
    </row>
    <row r="187" spans="3:17" s="6" customFormat="1">
      <c r="C187" s="127"/>
      <c r="D187" s="178"/>
      <c r="E187" s="129"/>
      <c r="F187" s="129"/>
      <c r="G187" s="129"/>
      <c r="H187" s="59" t="s">
        <v>31</v>
      </c>
      <c r="I187" s="22">
        <v>0</v>
      </c>
      <c r="J187" s="4">
        <v>0</v>
      </c>
      <c r="K187" s="4">
        <v>0</v>
      </c>
      <c r="L187" s="8"/>
      <c r="M187" s="8"/>
      <c r="N187" s="21"/>
      <c r="O187" s="21"/>
      <c r="P187" s="21"/>
      <c r="Q187" s="64"/>
    </row>
    <row r="188" spans="3:17" s="6" customFormat="1">
      <c r="C188" s="128"/>
      <c r="D188" s="178"/>
      <c r="E188" s="129"/>
      <c r="F188" s="129"/>
      <c r="G188" s="129"/>
      <c r="H188" s="59" t="s">
        <v>35</v>
      </c>
      <c r="I188" s="22">
        <v>0</v>
      </c>
      <c r="J188" s="4">
        <v>0</v>
      </c>
      <c r="K188" s="4">
        <v>0</v>
      </c>
      <c r="L188" s="8"/>
      <c r="M188" s="8"/>
      <c r="N188" s="21"/>
      <c r="O188" s="21"/>
      <c r="P188" s="21"/>
      <c r="Q188" s="64"/>
    </row>
    <row r="189" spans="3:17" s="6" customFormat="1" hidden="1">
      <c r="C189" s="126" t="s">
        <v>105</v>
      </c>
      <c r="D189" s="151" t="s">
        <v>106</v>
      </c>
      <c r="E189" s="129" t="s">
        <v>107</v>
      </c>
      <c r="F189" s="129">
        <v>2021</v>
      </c>
      <c r="G189" s="129">
        <v>2023</v>
      </c>
      <c r="H189" s="59" t="s">
        <v>19</v>
      </c>
      <c r="I189" s="22">
        <f>I190+I191+I192+I193</f>
        <v>0</v>
      </c>
      <c r="J189" s="4">
        <f t="shared" ref="J189:M189" si="62">J190+J191+J192+J193</f>
        <v>0</v>
      </c>
      <c r="K189" s="4">
        <f t="shared" si="62"/>
        <v>0</v>
      </c>
      <c r="L189" s="4">
        <f t="shared" si="62"/>
        <v>0</v>
      </c>
      <c r="M189" s="4">
        <f t="shared" si="62"/>
        <v>0</v>
      </c>
      <c r="N189" s="21"/>
      <c r="O189" s="21"/>
      <c r="P189" s="21"/>
      <c r="Q189" s="64"/>
    </row>
    <row r="190" spans="3:17" s="6" customFormat="1" hidden="1">
      <c r="C190" s="127"/>
      <c r="D190" s="151"/>
      <c r="E190" s="129"/>
      <c r="F190" s="129"/>
      <c r="G190" s="129"/>
      <c r="H190" s="59" t="s">
        <v>20</v>
      </c>
      <c r="I190" s="22">
        <v>0</v>
      </c>
      <c r="J190" s="4">
        <v>0</v>
      </c>
      <c r="K190" s="4">
        <v>0</v>
      </c>
      <c r="L190" s="8"/>
      <c r="M190" s="8"/>
      <c r="N190" s="21"/>
      <c r="O190" s="21"/>
      <c r="P190" s="21"/>
      <c r="Q190" s="64"/>
    </row>
    <row r="191" spans="3:17" s="6" customFormat="1" hidden="1">
      <c r="C191" s="127"/>
      <c r="D191" s="151"/>
      <c r="E191" s="129"/>
      <c r="F191" s="129"/>
      <c r="G191" s="129"/>
      <c r="H191" s="59" t="s">
        <v>21</v>
      </c>
      <c r="I191" s="22">
        <v>0</v>
      </c>
      <c r="J191" s="4">
        <v>0</v>
      </c>
      <c r="K191" s="4">
        <v>0</v>
      </c>
      <c r="L191" s="8"/>
      <c r="M191" s="8"/>
      <c r="N191" s="21"/>
      <c r="O191" s="21"/>
      <c r="P191" s="21"/>
      <c r="Q191" s="64"/>
    </row>
    <row r="192" spans="3:17" s="6" customFormat="1" hidden="1">
      <c r="C192" s="127"/>
      <c r="D192" s="151"/>
      <c r="E192" s="129"/>
      <c r="F192" s="129"/>
      <c r="G192" s="129"/>
      <c r="H192" s="59" t="s">
        <v>31</v>
      </c>
      <c r="I192" s="22">
        <v>0</v>
      </c>
      <c r="J192" s="4">
        <v>0</v>
      </c>
      <c r="K192" s="4">
        <v>0</v>
      </c>
      <c r="L192" s="8"/>
      <c r="M192" s="8"/>
      <c r="N192" s="21"/>
      <c r="O192" s="21"/>
      <c r="P192" s="21"/>
      <c r="Q192" s="64"/>
    </row>
    <row r="193" spans="3:17" s="6" customFormat="1" hidden="1">
      <c r="C193" s="128"/>
      <c r="D193" s="151"/>
      <c r="E193" s="129"/>
      <c r="F193" s="129"/>
      <c r="G193" s="129"/>
      <c r="H193" s="59" t="s">
        <v>35</v>
      </c>
      <c r="I193" s="22">
        <v>0</v>
      </c>
      <c r="J193" s="4">
        <v>0</v>
      </c>
      <c r="K193" s="4">
        <v>0</v>
      </c>
      <c r="L193" s="8"/>
      <c r="M193" s="8"/>
      <c r="N193" s="21"/>
      <c r="O193" s="21"/>
      <c r="P193" s="21"/>
      <c r="Q193" s="64"/>
    </row>
    <row r="194" spans="3:17" s="6" customFormat="1">
      <c r="C194" s="126" t="s">
        <v>108</v>
      </c>
      <c r="D194" s="151" t="s">
        <v>109</v>
      </c>
      <c r="E194" s="129" t="s">
        <v>107</v>
      </c>
      <c r="F194" s="129">
        <v>2021</v>
      </c>
      <c r="G194" s="129">
        <v>2023</v>
      </c>
      <c r="H194" s="59" t="s">
        <v>19</v>
      </c>
      <c r="I194" s="22">
        <f>I195+I196+I197+I198</f>
        <v>700</v>
      </c>
      <c r="J194" s="4">
        <f t="shared" ref="J194:M194" si="63">J195+J196+J197+J198</f>
        <v>700</v>
      </c>
      <c r="K194" s="4">
        <f t="shared" si="63"/>
        <v>700</v>
      </c>
      <c r="L194" s="4">
        <f t="shared" si="63"/>
        <v>0</v>
      </c>
      <c r="M194" s="4">
        <f t="shared" si="63"/>
        <v>0</v>
      </c>
      <c r="N194" s="21">
        <f t="shared" si="57"/>
        <v>0</v>
      </c>
      <c r="O194" s="21">
        <f t="shared" si="58"/>
        <v>0</v>
      </c>
      <c r="P194" s="21">
        <f t="shared" si="59"/>
        <v>0</v>
      </c>
      <c r="Q194" s="64"/>
    </row>
    <row r="195" spans="3:17" s="6" customFormat="1">
      <c r="C195" s="127"/>
      <c r="D195" s="151"/>
      <c r="E195" s="129"/>
      <c r="F195" s="129"/>
      <c r="G195" s="129"/>
      <c r="H195" s="59" t="s">
        <v>20</v>
      </c>
      <c r="I195" s="22">
        <v>700</v>
      </c>
      <c r="J195" s="4">
        <v>700</v>
      </c>
      <c r="K195" s="4">
        <v>700</v>
      </c>
      <c r="L195" s="8"/>
      <c r="M195" s="8"/>
      <c r="N195" s="21">
        <f t="shared" si="57"/>
        <v>0</v>
      </c>
      <c r="O195" s="21">
        <f t="shared" si="58"/>
        <v>0</v>
      </c>
      <c r="P195" s="21">
        <f t="shared" si="59"/>
        <v>0</v>
      </c>
      <c r="Q195" s="64"/>
    </row>
    <row r="196" spans="3:17" s="6" customFormat="1">
      <c r="C196" s="127"/>
      <c r="D196" s="151"/>
      <c r="E196" s="129"/>
      <c r="F196" s="129"/>
      <c r="G196" s="129"/>
      <c r="H196" s="59" t="s">
        <v>21</v>
      </c>
      <c r="I196" s="22">
        <v>0</v>
      </c>
      <c r="J196" s="4">
        <v>0</v>
      </c>
      <c r="K196" s="4">
        <v>0</v>
      </c>
      <c r="L196" s="8"/>
      <c r="M196" s="8"/>
      <c r="N196" s="21"/>
      <c r="O196" s="21"/>
      <c r="P196" s="21"/>
      <c r="Q196" s="64"/>
    </row>
    <row r="197" spans="3:17" s="6" customFormat="1">
      <c r="C197" s="127"/>
      <c r="D197" s="151"/>
      <c r="E197" s="129"/>
      <c r="F197" s="129"/>
      <c r="G197" s="129"/>
      <c r="H197" s="59" t="s">
        <v>31</v>
      </c>
      <c r="I197" s="22">
        <v>0</v>
      </c>
      <c r="J197" s="4">
        <v>0</v>
      </c>
      <c r="K197" s="4">
        <v>0</v>
      </c>
      <c r="L197" s="8"/>
      <c r="M197" s="8"/>
      <c r="N197" s="21"/>
      <c r="O197" s="21"/>
      <c r="P197" s="21"/>
      <c r="Q197" s="64"/>
    </row>
    <row r="198" spans="3:17" s="6" customFormat="1">
      <c r="C198" s="128"/>
      <c r="D198" s="151"/>
      <c r="E198" s="129"/>
      <c r="F198" s="129"/>
      <c r="G198" s="129"/>
      <c r="H198" s="59" t="s">
        <v>35</v>
      </c>
      <c r="I198" s="22">
        <v>0</v>
      </c>
      <c r="J198" s="4">
        <v>0</v>
      </c>
      <c r="K198" s="4">
        <v>0</v>
      </c>
      <c r="L198" s="8"/>
      <c r="M198" s="8"/>
      <c r="N198" s="21"/>
      <c r="O198" s="21"/>
      <c r="P198" s="21"/>
      <c r="Q198" s="64"/>
    </row>
    <row r="199" spans="3:17" s="6" customFormat="1" hidden="1">
      <c r="C199" s="126" t="s">
        <v>110</v>
      </c>
      <c r="D199" s="178" t="s">
        <v>111</v>
      </c>
      <c r="E199" s="129" t="s">
        <v>41</v>
      </c>
      <c r="F199" s="129">
        <v>2021</v>
      </c>
      <c r="G199" s="129">
        <v>2023</v>
      </c>
      <c r="H199" s="59" t="s">
        <v>19</v>
      </c>
      <c r="I199" s="22">
        <f>I200+I201+I202+I203</f>
        <v>0</v>
      </c>
      <c r="J199" s="4">
        <f t="shared" ref="J199:M199" si="64">J200+J201+J202+J203</f>
        <v>0</v>
      </c>
      <c r="K199" s="4">
        <f t="shared" si="64"/>
        <v>0</v>
      </c>
      <c r="L199" s="4">
        <f t="shared" si="64"/>
        <v>0</v>
      </c>
      <c r="M199" s="4">
        <f t="shared" si="64"/>
        <v>0</v>
      </c>
      <c r="N199" s="21"/>
      <c r="O199" s="21"/>
      <c r="P199" s="21"/>
      <c r="Q199" s="64"/>
    </row>
    <row r="200" spans="3:17" s="6" customFormat="1" hidden="1">
      <c r="C200" s="127"/>
      <c r="D200" s="178"/>
      <c r="E200" s="129"/>
      <c r="F200" s="129"/>
      <c r="G200" s="129"/>
      <c r="H200" s="59" t="s">
        <v>20</v>
      </c>
      <c r="I200" s="22"/>
      <c r="J200" s="4"/>
      <c r="K200" s="4"/>
      <c r="L200" s="8"/>
      <c r="M200" s="8"/>
      <c r="N200" s="21"/>
      <c r="O200" s="21"/>
      <c r="P200" s="21"/>
      <c r="Q200" s="64"/>
    </row>
    <row r="201" spans="3:17" s="6" customFormat="1" hidden="1">
      <c r="C201" s="127"/>
      <c r="D201" s="178"/>
      <c r="E201" s="129"/>
      <c r="F201" s="129"/>
      <c r="G201" s="129"/>
      <c r="H201" s="59" t="s">
        <v>21</v>
      </c>
      <c r="I201" s="22">
        <v>0</v>
      </c>
      <c r="J201" s="4">
        <v>0</v>
      </c>
      <c r="K201" s="4">
        <v>0</v>
      </c>
      <c r="L201" s="8"/>
      <c r="M201" s="8"/>
      <c r="N201" s="21"/>
      <c r="O201" s="21"/>
      <c r="P201" s="21"/>
      <c r="Q201" s="64"/>
    </row>
    <row r="202" spans="3:17" s="6" customFormat="1" hidden="1">
      <c r="C202" s="127"/>
      <c r="D202" s="178"/>
      <c r="E202" s="129"/>
      <c r="F202" s="129"/>
      <c r="G202" s="129"/>
      <c r="H202" s="59" t="s">
        <v>31</v>
      </c>
      <c r="I202" s="22">
        <v>0</v>
      </c>
      <c r="J202" s="4">
        <v>0</v>
      </c>
      <c r="K202" s="4">
        <v>0</v>
      </c>
      <c r="L202" s="8"/>
      <c r="M202" s="8"/>
      <c r="N202" s="21"/>
      <c r="O202" s="21"/>
      <c r="P202" s="21"/>
      <c r="Q202" s="64"/>
    </row>
    <row r="203" spans="3:17" s="6" customFormat="1" hidden="1">
      <c r="C203" s="128"/>
      <c r="D203" s="178"/>
      <c r="E203" s="129"/>
      <c r="F203" s="129"/>
      <c r="G203" s="129"/>
      <c r="H203" s="59" t="s">
        <v>35</v>
      </c>
      <c r="I203" s="22">
        <v>0</v>
      </c>
      <c r="J203" s="4">
        <v>0</v>
      </c>
      <c r="K203" s="4">
        <v>0</v>
      </c>
      <c r="L203" s="8"/>
      <c r="M203" s="8"/>
      <c r="N203" s="21"/>
      <c r="O203" s="21"/>
      <c r="P203" s="21"/>
      <c r="Q203" s="64"/>
    </row>
    <row r="204" spans="3:17" s="6" customFormat="1">
      <c r="C204" s="126" t="s">
        <v>112</v>
      </c>
      <c r="D204" s="178" t="s">
        <v>113</v>
      </c>
      <c r="E204" s="129" t="s">
        <v>41</v>
      </c>
      <c r="F204" s="129">
        <v>2021</v>
      </c>
      <c r="G204" s="129">
        <v>2023</v>
      </c>
      <c r="H204" s="59" t="s">
        <v>19</v>
      </c>
      <c r="I204" s="22">
        <f>I205+I206+I207+I208</f>
        <v>130</v>
      </c>
      <c r="J204" s="4">
        <f t="shared" ref="J204:M204" si="65">J205+J206+J207+J208</f>
        <v>130</v>
      </c>
      <c r="K204" s="4">
        <f t="shared" si="65"/>
        <v>130</v>
      </c>
      <c r="L204" s="4">
        <f t="shared" si="65"/>
        <v>0</v>
      </c>
      <c r="M204" s="4">
        <f t="shared" si="65"/>
        <v>0</v>
      </c>
      <c r="N204" s="21">
        <f t="shared" si="57"/>
        <v>0</v>
      </c>
      <c r="O204" s="21">
        <f t="shared" si="58"/>
        <v>0</v>
      </c>
      <c r="P204" s="21">
        <f t="shared" si="59"/>
        <v>0</v>
      </c>
      <c r="Q204" s="64"/>
    </row>
    <row r="205" spans="3:17" s="6" customFormat="1">
      <c r="C205" s="127"/>
      <c r="D205" s="178"/>
      <c r="E205" s="129"/>
      <c r="F205" s="129"/>
      <c r="G205" s="129"/>
      <c r="H205" s="59" t="s">
        <v>20</v>
      </c>
      <c r="I205" s="22">
        <v>130</v>
      </c>
      <c r="J205" s="4">
        <v>130</v>
      </c>
      <c r="K205" s="4">
        <v>130</v>
      </c>
      <c r="L205" s="8"/>
      <c r="M205" s="8"/>
      <c r="N205" s="21">
        <f t="shared" si="57"/>
        <v>0</v>
      </c>
      <c r="O205" s="21">
        <f t="shared" si="58"/>
        <v>0</v>
      </c>
      <c r="P205" s="21">
        <f t="shared" si="59"/>
        <v>0</v>
      </c>
      <c r="Q205" s="64"/>
    </row>
    <row r="206" spans="3:17" s="6" customFormat="1">
      <c r="C206" s="127"/>
      <c r="D206" s="178"/>
      <c r="E206" s="129"/>
      <c r="F206" s="129"/>
      <c r="G206" s="129"/>
      <c r="H206" s="59" t="s">
        <v>21</v>
      </c>
      <c r="I206" s="22">
        <v>0</v>
      </c>
      <c r="J206" s="4">
        <v>0</v>
      </c>
      <c r="K206" s="4">
        <v>0</v>
      </c>
      <c r="L206" s="8"/>
      <c r="M206" s="8"/>
      <c r="N206" s="21"/>
      <c r="O206" s="21"/>
      <c r="P206" s="21"/>
      <c r="Q206" s="64"/>
    </row>
    <row r="207" spans="3:17" s="6" customFormat="1">
      <c r="C207" s="127"/>
      <c r="D207" s="178"/>
      <c r="E207" s="129"/>
      <c r="F207" s="129"/>
      <c r="G207" s="129"/>
      <c r="H207" s="59" t="s">
        <v>31</v>
      </c>
      <c r="I207" s="22">
        <v>0</v>
      </c>
      <c r="J207" s="4">
        <v>0</v>
      </c>
      <c r="K207" s="4">
        <v>0</v>
      </c>
      <c r="L207" s="8"/>
      <c r="M207" s="8"/>
      <c r="N207" s="21"/>
      <c r="O207" s="21"/>
      <c r="P207" s="21"/>
      <c r="Q207" s="64"/>
    </row>
    <row r="208" spans="3:17" s="6" customFormat="1">
      <c r="C208" s="128"/>
      <c r="D208" s="178"/>
      <c r="E208" s="129"/>
      <c r="F208" s="129"/>
      <c r="G208" s="129"/>
      <c r="H208" s="59" t="s">
        <v>35</v>
      </c>
      <c r="I208" s="22">
        <v>0</v>
      </c>
      <c r="J208" s="4">
        <v>0</v>
      </c>
      <c r="K208" s="4">
        <v>0</v>
      </c>
      <c r="L208" s="8"/>
      <c r="M208" s="8"/>
      <c r="N208" s="21"/>
      <c r="O208" s="21"/>
      <c r="P208" s="21"/>
      <c r="Q208" s="64"/>
    </row>
    <row r="209" spans="3:17" s="6" customFormat="1">
      <c r="C209" s="126" t="s">
        <v>114</v>
      </c>
      <c r="D209" s="178" t="s">
        <v>115</v>
      </c>
      <c r="E209" s="129" t="s">
        <v>41</v>
      </c>
      <c r="F209" s="129">
        <v>2021</v>
      </c>
      <c r="G209" s="129">
        <v>2023</v>
      </c>
      <c r="H209" s="59" t="s">
        <v>19</v>
      </c>
      <c r="I209" s="22">
        <f>I210+I211+I212+I213</f>
        <v>280</v>
      </c>
      <c r="J209" s="4">
        <f t="shared" ref="J209:M209" si="66">J210+J211+J212+J213</f>
        <v>280</v>
      </c>
      <c r="K209" s="4">
        <f t="shared" si="66"/>
        <v>280</v>
      </c>
      <c r="L209" s="4">
        <f t="shared" si="66"/>
        <v>0</v>
      </c>
      <c r="M209" s="4">
        <f t="shared" si="66"/>
        <v>0</v>
      </c>
      <c r="N209" s="21">
        <f t="shared" ref="N209:N269" si="67">M209/I209*100</f>
        <v>0</v>
      </c>
      <c r="O209" s="21">
        <f t="shared" ref="O209:O269" si="68">M209/J209*100</f>
        <v>0</v>
      </c>
      <c r="P209" s="21">
        <f t="shared" ref="P209:P269" si="69">L209/K209*100</f>
        <v>0</v>
      </c>
      <c r="Q209" s="64"/>
    </row>
    <row r="210" spans="3:17" s="6" customFormat="1">
      <c r="C210" s="127"/>
      <c r="D210" s="178"/>
      <c r="E210" s="129"/>
      <c r="F210" s="129"/>
      <c r="G210" s="129"/>
      <c r="H210" s="59" t="s">
        <v>20</v>
      </c>
      <c r="I210" s="22">
        <v>280</v>
      </c>
      <c r="J210" s="4">
        <v>280</v>
      </c>
      <c r="K210" s="4">
        <v>280</v>
      </c>
      <c r="L210" s="8"/>
      <c r="M210" s="8"/>
      <c r="N210" s="21">
        <f t="shared" si="67"/>
        <v>0</v>
      </c>
      <c r="O210" s="21">
        <f t="shared" si="68"/>
        <v>0</v>
      </c>
      <c r="P210" s="21">
        <f t="shared" si="69"/>
        <v>0</v>
      </c>
      <c r="Q210" s="64"/>
    </row>
    <row r="211" spans="3:17" s="6" customFormat="1">
      <c r="C211" s="127"/>
      <c r="D211" s="178"/>
      <c r="E211" s="129"/>
      <c r="F211" s="129"/>
      <c r="G211" s="129"/>
      <c r="H211" s="59" t="s">
        <v>21</v>
      </c>
      <c r="I211" s="22">
        <v>0</v>
      </c>
      <c r="J211" s="4">
        <v>0</v>
      </c>
      <c r="K211" s="4">
        <v>0</v>
      </c>
      <c r="L211" s="8"/>
      <c r="M211" s="8"/>
      <c r="N211" s="21"/>
      <c r="O211" s="21"/>
      <c r="P211" s="21"/>
      <c r="Q211" s="64"/>
    </row>
    <row r="212" spans="3:17" s="6" customFormat="1">
      <c r="C212" s="127"/>
      <c r="D212" s="178"/>
      <c r="E212" s="129"/>
      <c r="F212" s="129"/>
      <c r="G212" s="129"/>
      <c r="H212" s="59" t="s">
        <v>31</v>
      </c>
      <c r="I212" s="22">
        <v>0</v>
      </c>
      <c r="J212" s="4">
        <v>0</v>
      </c>
      <c r="K212" s="4">
        <v>0</v>
      </c>
      <c r="L212" s="8"/>
      <c r="M212" s="8"/>
      <c r="N212" s="21"/>
      <c r="O212" s="21"/>
      <c r="P212" s="21"/>
      <c r="Q212" s="64"/>
    </row>
    <row r="213" spans="3:17" s="6" customFormat="1">
      <c r="C213" s="128"/>
      <c r="D213" s="178"/>
      <c r="E213" s="129"/>
      <c r="F213" s="129"/>
      <c r="G213" s="129"/>
      <c r="H213" s="59" t="s">
        <v>35</v>
      </c>
      <c r="I213" s="22">
        <v>0</v>
      </c>
      <c r="J213" s="4">
        <v>0</v>
      </c>
      <c r="K213" s="4">
        <v>0</v>
      </c>
      <c r="L213" s="8"/>
      <c r="M213" s="8"/>
      <c r="N213" s="21"/>
      <c r="O213" s="21"/>
      <c r="P213" s="21"/>
      <c r="Q213" s="64"/>
    </row>
    <row r="214" spans="3:17" s="6" customFormat="1">
      <c r="C214" s="126" t="s">
        <v>116</v>
      </c>
      <c r="D214" s="178" t="s">
        <v>117</v>
      </c>
      <c r="E214" s="129" t="s">
        <v>41</v>
      </c>
      <c r="F214" s="129">
        <v>2021</v>
      </c>
      <c r="G214" s="129">
        <v>2023</v>
      </c>
      <c r="H214" s="59" t="s">
        <v>19</v>
      </c>
      <c r="I214" s="22">
        <f>I215+I216+I217+I218</f>
        <v>690</v>
      </c>
      <c r="J214" s="4">
        <f t="shared" ref="J214:M214" si="70">J215+J216+J217+J218</f>
        <v>690</v>
      </c>
      <c r="K214" s="4">
        <f t="shared" si="70"/>
        <v>690</v>
      </c>
      <c r="L214" s="4">
        <f t="shared" si="70"/>
        <v>0</v>
      </c>
      <c r="M214" s="4">
        <f t="shared" si="70"/>
        <v>0</v>
      </c>
      <c r="N214" s="21">
        <f t="shared" si="67"/>
        <v>0</v>
      </c>
      <c r="O214" s="21">
        <f t="shared" si="68"/>
        <v>0</v>
      </c>
      <c r="P214" s="21">
        <f t="shared" si="69"/>
        <v>0</v>
      </c>
      <c r="Q214" s="64"/>
    </row>
    <row r="215" spans="3:17" s="6" customFormat="1">
      <c r="C215" s="127"/>
      <c r="D215" s="178"/>
      <c r="E215" s="129"/>
      <c r="F215" s="129"/>
      <c r="G215" s="129"/>
      <c r="H215" s="59" t="s">
        <v>20</v>
      </c>
      <c r="I215" s="22">
        <v>690</v>
      </c>
      <c r="J215" s="4">
        <v>690</v>
      </c>
      <c r="K215" s="4">
        <v>690</v>
      </c>
      <c r="L215" s="8"/>
      <c r="M215" s="8"/>
      <c r="N215" s="21">
        <f t="shared" si="67"/>
        <v>0</v>
      </c>
      <c r="O215" s="21">
        <f t="shared" si="68"/>
        <v>0</v>
      </c>
      <c r="P215" s="21">
        <f t="shared" si="69"/>
        <v>0</v>
      </c>
      <c r="Q215" s="64"/>
    </row>
    <row r="216" spans="3:17" s="6" customFormat="1">
      <c r="C216" s="127"/>
      <c r="D216" s="178"/>
      <c r="E216" s="129"/>
      <c r="F216" s="129"/>
      <c r="G216" s="129"/>
      <c r="H216" s="59" t="s">
        <v>21</v>
      </c>
      <c r="I216" s="22">
        <v>0</v>
      </c>
      <c r="J216" s="4">
        <v>0</v>
      </c>
      <c r="K216" s="4">
        <v>0</v>
      </c>
      <c r="L216" s="8"/>
      <c r="M216" s="8"/>
      <c r="N216" s="21"/>
      <c r="O216" s="21"/>
      <c r="P216" s="21"/>
      <c r="Q216" s="64"/>
    </row>
    <row r="217" spans="3:17" s="6" customFormat="1">
      <c r="C217" s="127"/>
      <c r="D217" s="178"/>
      <c r="E217" s="129"/>
      <c r="F217" s="129"/>
      <c r="G217" s="129"/>
      <c r="H217" s="59" t="s">
        <v>31</v>
      </c>
      <c r="I217" s="22">
        <v>0</v>
      </c>
      <c r="J217" s="4">
        <v>0</v>
      </c>
      <c r="K217" s="4">
        <v>0</v>
      </c>
      <c r="L217" s="8"/>
      <c r="M217" s="8"/>
      <c r="N217" s="21"/>
      <c r="O217" s="21"/>
      <c r="P217" s="21"/>
      <c r="Q217" s="64"/>
    </row>
    <row r="218" spans="3:17" s="6" customFormat="1">
      <c r="C218" s="128"/>
      <c r="D218" s="178"/>
      <c r="E218" s="129"/>
      <c r="F218" s="129"/>
      <c r="G218" s="129"/>
      <c r="H218" s="59" t="s">
        <v>35</v>
      </c>
      <c r="I218" s="22">
        <v>0</v>
      </c>
      <c r="J218" s="4">
        <v>0</v>
      </c>
      <c r="K218" s="4">
        <v>0</v>
      </c>
      <c r="L218" s="8"/>
      <c r="M218" s="8"/>
      <c r="N218" s="21"/>
      <c r="O218" s="21"/>
      <c r="P218" s="21"/>
      <c r="Q218" s="64"/>
    </row>
    <row r="219" spans="3:17" s="6" customFormat="1">
      <c r="C219" s="126" t="s">
        <v>118</v>
      </c>
      <c r="D219" s="178" t="s">
        <v>119</v>
      </c>
      <c r="E219" s="129" t="s">
        <v>41</v>
      </c>
      <c r="F219" s="129">
        <v>2021</v>
      </c>
      <c r="G219" s="129">
        <v>2023</v>
      </c>
      <c r="H219" s="59" t="s">
        <v>19</v>
      </c>
      <c r="I219" s="22">
        <f>I220+I221+I222+I223</f>
        <v>330</v>
      </c>
      <c r="J219" s="4">
        <f t="shared" ref="J219:M219" si="71">J220+J221+J222+J223</f>
        <v>330</v>
      </c>
      <c r="K219" s="4">
        <f t="shared" si="71"/>
        <v>330</v>
      </c>
      <c r="L219" s="4">
        <f t="shared" si="71"/>
        <v>0</v>
      </c>
      <c r="M219" s="4">
        <f t="shared" si="71"/>
        <v>0</v>
      </c>
      <c r="N219" s="21">
        <f t="shared" si="67"/>
        <v>0</v>
      </c>
      <c r="O219" s="21">
        <f t="shared" si="68"/>
        <v>0</v>
      </c>
      <c r="P219" s="21">
        <f t="shared" si="69"/>
        <v>0</v>
      </c>
      <c r="Q219" s="64"/>
    </row>
    <row r="220" spans="3:17" s="6" customFormat="1">
      <c r="C220" s="127"/>
      <c r="D220" s="178"/>
      <c r="E220" s="129"/>
      <c r="F220" s="129"/>
      <c r="G220" s="129"/>
      <c r="H220" s="59" t="s">
        <v>20</v>
      </c>
      <c r="I220" s="22">
        <v>330</v>
      </c>
      <c r="J220" s="4">
        <v>330</v>
      </c>
      <c r="K220" s="4">
        <v>330</v>
      </c>
      <c r="L220" s="8"/>
      <c r="M220" s="8"/>
      <c r="N220" s="21">
        <f t="shared" si="67"/>
        <v>0</v>
      </c>
      <c r="O220" s="21">
        <f t="shared" si="68"/>
        <v>0</v>
      </c>
      <c r="P220" s="21">
        <f t="shared" si="69"/>
        <v>0</v>
      </c>
      <c r="Q220" s="64"/>
    </row>
    <row r="221" spans="3:17" s="6" customFormat="1">
      <c r="C221" s="127"/>
      <c r="D221" s="178"/>
      <c r="E221" s="129"/>
      <c r="F221" s="129"/>
      <c r="G221" s="129"/>
      <c r="H221" s="59" t="s">
        <v>21</v>
      </c>
      <c r="I221" s="22">
        <v>0</v>
      </c>
      <c r="J221" s="4">
        <v>0</v>
      </c>
      <c r="K221" s="4">
        <v>0</v>
      </c>
      <c r="L221" s="8"/>
      <c r="M221" s="8"/>
      <c r="N221" s="21"/>
      <c r="O221" s="21"/>
      <c r="P221" s="21"/>
      <c r="Q221" s="64"/>
    </row>
    <row r="222" spans="3:17" s="6" customFormat="1">
      <c r="C222" s="127"/>
      <c r="D222" s="178"/>
      <c r="E222" s="129"/>
      <c r="F222" s="129"/>
      <c r="G222" s="129"/>
      <c r="H222" s="59" t="s">
        <v>31</v>
      </c>
      <c r="I222" s="22">
        <v>0</v>
      </c>
      <c r="J222" s="4">
        <v>0</v>
      </c>
      <c r="K222" s="4">
        <v>0</v>
      </c>
      <c r="L222" s="8"/>
      <c r="M222" s="8"/>
      <c r="N222" s="21"/>
      <c r="O222" s="21"/>
      <c r="P222" s="21"/>
      <c r="Q222" s="64"/>
    </row>
    <row r="223" spans="3:17" s="6" customFormat="1">
      <c r="C223" s="128"/>
      <c r="D223" s="178"/>
      <c r="E223" s="129"/>
      <c r="F223" s="129"/>
      <c r="G223" s="129"/>
      <c r="H223" s="59" t="s">
        <v>35</v>
      </c>
      <c r="I223" s="22">
        <v>0</v>
      </c>
      <c r="J223" s="4">
        <v>0</v>
      </c>
      <c r="K223" s="4">
        <v>0</v>
      </c>
      <c r="L223" s="8"/>
      <c r="M223" s="8"/>
      <c r="N223" s="21"/>
      <c r="O223" s="21"/>
      <c r="P223" s="21"/>
      <c r="Q223" s="64"/>
    </row>
    <row r="224" spans="3:17" s="6" customFormat="1" hidden="1">
      <c r="C224" s="126" t="s">
        <v>120</v>
      </c>
      <c r="D224" s="178" t="s">
        <v>121</v>
      </c>
      <c r="E224" s="129" t="s">
        <v>41</v>
      </c>
      <c r="F224" s="129">
        <v>2021</v>
      </c>
      <c r="G224" s="129">
        <v>2023</v>
      </c>
      <c r="H224" s="59" t="s">
        <v>19</v>
      </c>
      <c r="I224" s="22">
        <f>I225+I226+I227+I228</f>
        <v>0</v>
      </c>
      <c r="J224" s="4">
        <f t="shared" ref="J224:M224" si="72">J225+J226+J227+J228</f>
        <v>0</v>
      </c>
      <c r="K224" s="4">
        <f t="shared" si="72"/>
        <v>0</v>
      </c>
      <c r="L224" s="4">
        <f t="shared" si="72"/>
        <v>0</v>
      </c>
      <c r="M224" s="4">
        <f t="shared" si="72"/>
        <v>0</v>
      </c>
      <c r="N224" s="21"/>
      <c r="O224" s="21"/>
      <c r="P224" s="21"/>
      <c r="Q224" s="64"/>
    </row>
    <row r="225" spans="3:17" s="6" customFormat="1" hidden="1">
      <c r="C225" s="127"/>
      <c r="D225" s="178"/>
      <c r="E225" s="129"/>
      <c r="F225" s="129"/>
      <c r="G225" s="129"/>
      <c r="H225" s="59" t="s">
        <v>20</v>
      </c>
      <c r="I225" s="22"/>
      <c r="J225" s="4"/>
      <c r="K225" s="4"/>
      <c r="L225" s="8"/>
      <c r="M225" s="8"/>
      <c r="N225" s="21"/>
      <c r="O225" s="21"/>
      <c r="P225" s="21"/>
      <c r="Q225" s="64"/>
    </row>
    <row r="226" spans="3:17" s="6" customFormat="1" hidden="1">
      <c r="C226" s="127"/>
      <c r="D226" s="178"/>
      <c r="E226" s="129"/>
      <c r="F226" s="129"/>
      <c r="G226" s="129"/>
      <c r="H226" s="59" t="s">
        <v>21</v>
      </c>
      <c r="I226" s="22">
        <v>0</v>
      </c>
      <c r="J226" s="4">
        <v>0</v>
      </c>
      <c r="K226" s="4">
        <v>0</v>
      </c>
      <c r="L226" s="8"/>
      <c r="M226" s="8"/>
      <c r="N226" s="21"/>
      <c r="O226" s="21"/>
      <c r="P226" s="21"/>
      <c r="Q226" s="64"/>
    </row>
    <row r="227" spans="3:17" s="6" customFormat="1" hidden="1">
      <c r="C227" s="127"/>
      <c r="D227" s="178"/>
      <c r="E227" s="129"/>
      <c r="F227" s="129"/>
      <c r="G227" s="129"/>
      <c r="H227" s="59" t="s">
        <v>31</v>
      </c>
      <c r="I227" s="22">
        <v>0</v>
      </c>
      <c r="J227" s="4">
        <v>0</v>
      </c>
      <c r="K227" s="4">
        <v>0</v>
      </c>
      <c r="L227" s="8"/>
      <c r="M227" s="8"/>
      <c r="N227" s="21"/>
      <c r="O227" s="21"/>
      <c r="P227" s="21"/>
      <c r="Q227" s="64"/>
    </row>
    <row r="228" spans="3:17" s="6" customFormat="1" hidden="1">
      <c r="C228" s="128"/>
      <c r="D228" s="163"/>
      <c r="E228" s="116"/>
      <c r="F228" s="116"/>
      <c r="G228" s="116"/>
      <c r="H228" s="56" t="s">
        <v>35</v>
      </c>
      <c r="I228" s="25">
        <v>0</v>
      </c>
      <c r="J228" s="26">
        <v>0</v>
      </c>
      <c r="K228" s="26">
        <v>0</v>
      </c>
      <c r="L228" s="27"/>
      <c r="M228" s="27"/>
      <c r="N228" s="21"/>
      <c r="O228" s="21"/>
      <c r="P228" s="21"/>
      <c r="Q228" s="64"/>
    </row>
    <row r="229" spans="3:17">
      <c r="C229" s="97" t="s">
        <v>122</v>
      </c>
      <c r="D229" s="151" t="s">
        <v>123</v>
      </c>
      <c r="E229" s="138" t="s">
        <v>34</v>
      </c>
      <c r="F229" s="138">
        <v>2021</v>
      </c>
      <c r="G229" s="138">
        <v>2023</v>
      </c>
      <c r="H229" s="55" t="s">
        <v>19</v>
      </c>
      <c r="I229" s="22">
        <f>I230+I231+I232+I233</f>
        <v>2270</v>
      </c>
      <c r="J229" s="4">
        <f t="shared" ref="J229:M229" si="73">J230+J231+J232+J233</f>
        <v>2270</v>
      </c>
      <c r="K229" s="4">
        <f t="shared" si="73"/>
        <v>2043</v>
      </c>
      <c r="L229" s="4">
        <f t="shared" si="73"/>
        <v>0</v>
      </c>
      <c r="M229" s="4">
        <f t="shared" si="73"/>
        <v>0</v>
      </c>
      <c r="N229" s="21">
        <f t="shared" si="67"/>
        <v>0</v>
      </c>
      <c r="O229" s="21">
        <f t="shared" si="68"/>
        <v>0</v>
      </c>
      <c r="P229" s="21">
        <f t="shared" si="69"/>
        <v>0</v>
      </c>
      <c r="Q229" s="62"/>
    </row>
    <row r="230" spans="3:17">
      <c r="C230" s="98"/>
      <c r="D230" s="151"/>
      <c r="E230" s="138"/>
      <c r="F230" s="138"/>
      <c r="G230" s="138"/>
      <c r="H230" s="55" t="s">
        <v>20</v>
      </c>
      <c r="I230" s="23">
        <f>I235+I240+I245+I250+I255+I260+I265+I270</f>
        <v>2270</v>
      </c>
      <c r="J230" s="24">
        <f t="shared" ref="J230:K232" si="74">J235+J240+J245+J250+J255+J260+J265+J270</f>
        <v>2270</v>
      </c>
      <c r="K230" s="24">
        <f t="shared" si="74"/>
        <v>2043</v>
      </c>
      <c r="L230" s="28"/>
      <c r="M230" s="28"/>
      <c r="N230" s="21">
        <f t="shared" si="67"/>
        <v>0</v>
      </c>
      <c r="O230" s="21">
        <f t="shared" si="68"/>
        <v>0</v>
      </c>
      <c r="P230" s="21">
        <f t="shared" si="69"/>
        <v>0</v>
      </c>
      <c r="Q230" s="62"/>
    </row>
    <row r="231" spans="3:17">
      <c r="C231" s="98"/>
      <c r="D231" s="151"/>
      <c r="E231" s="138"/>
      <c r="F231" s="138"/>
      <c r="G231" s="138"/>
      <c r="H231" s="55" t="s">
        <v>21</v>
      </c>
      <c r="I231" s="23">
        <f>I236+I241+I246+I251+I256+I261+I266+I271</f>
        <v>0</v>
      </c>
      <c r="J231" s="24">
        <f t="shared" si="74"/>
        <v>0</v>
      </c>
      <c r="K231" s="24">
        <f t="shared" si="74"/>
        <v>0</v>
      </c>
      <c r="L231" s="28"/>
      <c r="M231" s="28"/>
      <c r="N231" s="21"/>
      <c r="O231" s="21"/>
      <c r="P231" s="21"/>
      <c r="Q231" s="62"/>
    </row>
    <row r="232" spans="3:17">
      <c r="C232" s="98"/>
      <c r="D232" s="151"/>
      <c r="E232" s="138"/>
      <c r="F232" s="138"/>
      <c r="G232" s="138"/>
      <c r="H232" s="55" t="s">
        <v>31</v>
      </c>
      <c r="I232" s="23">
        <f>I237+I242+I247+I252+I257+I262+I267+I272</f>
        <v>0</v>
      </c>
      <c r="J232" s="24">
        <f t="shared" si="74"/>
        <v>0</v>
      </c>
      <c r="K232" s="24">
        <f t="shared" si="74"/>
        <v>0</v>
      </c>
      <c r="L232" s="28"/>
      <c r="M232" s="28"/>
      <c r="N232" s="21"/>
      <c r="O232" s="21"/>
      <c r="P232" s="21"/>
      <c r="Q232" s="62"/>
    </row>
    <row r="233" spans="3:17">
      <c r="C233" s="99"/>
      <c r="D233" s="151"/>
      <c r="E233" s="138"/>
      <c r="F233" s="138"/>
      <c r="G233" s="138"/>
      <c r="H233" s="55" t="s">
        <v>35</v>
      </c>
      <c r="I233" s="23">
        <f>I238+I243</f>
        <v>0</v>
      </c>
      <c r="J233" s="24">
        <f t="shared" ref="J233:K233" si="75">J238+J243</f>
        <v>0</v>
      </c>
      <c r="K233" s="24">
        <f t="shared" si="75"/>
        <v>0</v>
      </c>
      <c r="L233" s="28"/>
      <c r="M233" s="28"/>
      <c r="N233" s="21"/>
      <c r="O233" s="21"/>
      <c r="P233" s="21"/>
      <c r="Q233" s="62"/>
    </row>
    <row r="234" spans="3:17">
      <c r="C234" s="122" t="s">
        <v>124</v>
      </c>
      <c r="D234" s="151" t="s">
        <v>125</v>
      </c>
      <c r="E234" s="129" t="s">
        <v>126</v>
      </c>
      <c r="F234" s="138">
        <v>2021</v>
      </c>
      <c r="G234" s="138">
        <v>2023</v>
      </c>
      <c r="H234" s="59" t="s">
        <v>19</v>
      </c>
      <c r="I234" s="22">
        <f>I235+I236+I237+I238</f>
        <v>220</v>
      </c>
      <c r="J234" s="4">
        <f t="shared" ref="J234:M234" si="76">J235+J236+J237+J238</f>
        <v>220</v>
      </c>
      <c r="K234" s="4">
        <f t="shared" si="76"/>
        <v>220</v>
      </c>
      <c r="L234" s="4">
        <f t="shared" si="76"/>
        <v>0</v>
      </c>
      <c r="M234" s="4">
        <f t="shared" si="76"/>
        <v>0</v>
      </c>
      <c r="N234" s="21">
        <f t="shared" si="67"/>
        <v>0</v>
      </c>
      <c r="O234" s="21">
        <f t="shared" si="68"/>
        <v>0</v>
      </c>
      <c r="P234" s="21">
        <f t="shared" si="69"/>
        <v>0</v>
      </c>
      <c r="Q234" s="62"/>
    </row>
    <row r="235" spans="3:17">
      <c r="C235" s="122"/>
      <c r="D235" s="151"/>
      <c r="E235" s="129"/>
      <c r="F235" s="138"/>
      <c r="G235" s="138"/>
      <c r="H235" s="59" t="s">
        <v>20</v>
      </c>
      <c r="I235" s="22">
        <v>220</v>
      </c>
      <c r="J235" s="4">
        <v>220</v>
      </c>
      <c r="K235" s="4">
        <v>220</v>
      </c>
      <c r="L235" s="28"/>
      <c r="M235" s="28"/>
      <c r="N235" s="21">
        <f t="shared" si="67"/>
        <v>0</v>
      </c>
      <c r="O235" s="21">
        <f t="shared" si="68"/>
        <v>0</v>
      </c>
      <c r="P235" s="21">
        <f t="shared" si="69"/>
        <v>0</v>
      </c>
      <c r="Q235" s="62"/>
    </row>
    <row r="236" spans="3:17">
      <c r="C236" s="122"/>
      <c r="D236" s="151"/>
      <c r="E236" s="129"/>
      <c r="F236" s="138"/>
      <c r="G236" s="138"/>
      <c r="H236" s="59" t="s">
        <v>21</v>
      </c>
      <c r="I236" s="22">
        <v>0</v>
      </c>
      <c r="J236" s="4">
        <v>0</v>
      </c>
      <c r="K236" s="4">
        <v>0</v>
      </c>
      <c r="L236" s="28"/>
      <c r="M236" s="28"/>
      <c r="N236" s="21"/>
      <c r="O236" s="21"/>
      <c r="P236" s="21"/>
      <c r="Q236" s="62"/>
    </row>
    <row r="237" spans="3:17">
      <c r="C237" s="122"/>
      <c r="D237" s="151"/>
      <c r="E237" s="129"/>
      <c r="F237" s="138"/>
      <c r="G237" s="138"/>
      <c r="H237" s="59" t="s">
        <v>31</v>
      </c>
      <c r="I237" s="22">
        <v>0</v>
      </c>
      <c r="J237" s="4">
        <v>0</v>
      </c>
      <c r="K237" s="4">
        <v>0</v>
      </c>
      <c r="L237" s="28"/>
      <c r="M237" s="28"/>
      <c r="N237" s="21"/>
      <c r="O237" s="21"/>
      <c r="P237" s="21"/>
      <c r="Q237" s="62"/>
    </row>
    <row r="238" spans="3:17">
      <c r="C238" s="122"/>
      <c r="D238" s="151"/>
      <c r="E238" s="129"/>
      <c r="F238" s="138"/>
      <c r="G238" s="138"/>
      <c r="H238" s="59" t="s">
        <v>35</v>
      </c>
      <c r="I238" s="22">
        <v>0</v>
      </c>
      <c r="J238" s="4">
        <v>0</v>
      </c>
      <c r="K238" s="4">
        <v>0</v>
      </c>
      <c r="L238" s="28"/>
      <c r="M238" s="28"/>
      <c r="N238" s="21"/>
      <c r="O238" s="21"/>
      <c r="P238" s="21"/>
      <c r="Q238" s="62"/>
    </row>
    <row r="239" spans="3:17" hidden="1">
      <c r="C239" s="122" t="s">
        <v>127</v>
      </c>
      <c r="D239" s="178" t="s">
        <v>128</v>
      </c>
      <c r="E239" s="129" t="s">
        <v>126</v>
      </c>
      <c r="F239" s="129">
        <v>2022</v>
      </c>
      <c r="G239" s="129">
        <v>2022</v>
      </c>
      <c r="H239" s="59" t="s">
        <v>19</v>
      </c>
      <c r="I239" s="22">
        <f>I240+I241+I242+I243</f>
        <v>0</v>
      </c>
      <c r="J239" s="4">
        <f t="shared" ref="J239:M239" si="77">J240+J241+J242+J243</f>
        <v>0</v>
      </c>
      <c r="K239" s="4">
        <f t="shared" si="77"/>
        <v>0</v>
      </c>
      <c r="L239" s="4">
        <f t="shared" si="77"/>
        <v>0</v>
      </c>
      <c r="M239" s="4">
        <f t="shared" si="77"/>
        <v>0</v>
      </c>
      <c r="N239" s="21"/>
      <c r="O239" s="21"/>
      <c r="P239" s="21"/>
      <c r="Q239" s="62"/>
    </row>
    <row r="240" spans="3:17" hidden="1">
      <c r="C240" s="122"/>
      <c r="D240" s="178"/>
      <c r="E240" s="129"/>
      <c r="F240" s="129"/>
      <c r="G240" s="129"/>
      <c r="H240" s="59" t="s">
        <v>20</v>
      </c>
      <c r="I240" s="22">
        <v>0</v>
      </c>
      <c r="J240" s="4">
        <v>0</v>
      </c>
      <c r="K240" s="4">
        <v>0</v>
      </c>
      <c r="L240" s="28"/>
      <c r="M240" s="28"/>
      <c r="N240" s="21"/>
      <c r="O240" s="21"/>
      <c r="P240" s="21"/>
      <c r="Q240" s="62"/>
    </row>
    <row r="241" spans="3:17" hidden="1">
      <c r="C241" s="122"/>
      <c r="D241" s="178"/>
      <c r="E241" s="129"/>
      <c r="F241" s="129"/>
      <c r="G241" s="129"/>
      <c r="H241" s="59" t="s">
        <v>21</v>
      </c>
      <c r="I241" s="22">
        <v>0</v>
      </c>
      <c r="J241" s="4">
        <v>0</v>
      </c>
      <c r="K241" s="4">
        <v>0</v>
      </c>
      <c r="L241" s="28"/>
      <c r="M241" s="28"/>
      <c r="N241" s="21"/>
      <c r="O241" s="21"/>
      <c r="P241" s="21"/>
      <c r="Q241" s="62"/>
    </row>
    <row r="242" spans="3:17" hidden="1">
      <c r="C242" s="122"/>
      <c r="D242" s="178"/>
      <c r="E242" s="129"/>
      <c r="F242" s="129"/>
      <c r="G242" s="129"/>
      <c r="H242" s="59" t="s">
        <v>31</v>
      </c>
      <c r="I242" s="22">
        <v>0</v>
      </c>
      <c r="J242" s="4">
        <v>0</v>
      </c>
      <c r="K242" s="4">
        <v>0</v>
      </c>
      <c r="L242" s="28"/>
      <c r="M242" s="28"/>
      <c r="N242" s="21"/>
      <c r="O242" s="21"/>
      <c r="P242" s="21"/>
      <c r="Q242" s="62"/>
    </row>
    <row r="243" spans="3:17" hidden="1">
      <c r="C243" s="122"/>
      <c r="D243" s="178"/>
      <c r="E243" s="129"/>
      <c r="F243" s="129"/>
      <c r="G243" s="129"/>
      <c r="H243" s="59" t="s">
        <v>35</v>
      </c>
      <c r="I243" s="22">
        <v>0</v>
      </c>
      <c r="J243" s="4">
        <v>0</v>
      </c>
      <c r="K243" s="4">
        <v>0</v>
      </c>
      <c r="L243" s="28"/>
      <c r="M243" s="28"/>
      <c r="N243" s="21"/>
      <c r="O243" s="21"/>
      <c r="P243" s="21"/>
      <c r="Q243" s="62"/>
    </row>
    <row r="244" spans="3:17">
      <c r="C244" s="122" t="s">
        <v>129</v>
      </c>
      <c r="D244" s="157" t="s">
        <v>130</v>
      </c>
      <c r="E244" s="129" t="s">
        <v>107</v>
      </c>
      <c r="F244" s="129">
        <v>2021</v>
      </c>
      <c r="G244" s="129">
        <v>2023</v>
      </c>
      <c r="H244" s="59" t="s">
        <v>19</v>
      </c>
      <c r="I244" s="22">
        <f>I245+I246+I247+I248</f>
        <v>150</v>
      </c>
      <c r="J244" s="4">
        <f t="shared" ref="J244:M244" si="78">J245+J246+J247+J248</f>
        <v>150</v>
      </c>
      <c r="K244" s="4">
        <f t="shared" si="78"/>
        <v>150</v>
      </c>
      <c r="L244" s="4">
        <f t="shared" si="78"/>
        <v>0</v>
      </c>
      <c r="M244" s="4">
        <f t="shared" si="78"/>
        <v>0</v>
      </c>
      <c r="N244" s="21">
        <f t="shared" si="67"/>
        <v>0</v>
      </c>
      <c r="O244" s="21">
        <f t="shared" si="68"/>
        <v>0</v>
      </c>
      <c r="P244" s="21">
        <f t="shared" si="69"/>
        <v>0</v>
      </c>
      <c r="Q244" s="62"/>
    </row>
    <row r="245" spans="3:17">
      <c r="C245" s="122"/>
      <c r="D245" s="157"/>
      <c r="E245" s="129"/>
      <c r="F245" s="129"/>
      <c r="G245" s="129"/>
      <c r="H245" s="59" t="s">
        <v>20</v>
      </c>
      <c r="I245" s="22">
        <v>150</v>
      </c>
      <c r="J245" s="4">
        <v>150</v>
      </c>
      <c r="K245" s="4">
        <v>150</v>
      </c>
      <c r="L245" s="28"/>
      <c r="M245" s="28"/>
      <c r="N245" s="21">
        <f t="shared" si="67"/>
        <v>0</v>
      </c>
      <c r="O245" s="21">
        <f t="shared" si="68"/>
        <v>0</v>
      </c>
      <c r="P245" s="21">
        <f t="shared" si="69"/>
        <v>0</v>
      </c>
      <c r="Q245" s="62"/>
    </row>
    <row r="246" spans="3:17">
      <c r="C246" s="122"/>
      <c r="D246" s="157"/>
      <c r="E246" s="129"/>
      <c r="F246" s="129"/>
      <c r="G246" s="129"/>
      <c r="H246" s="59" t="s">
        <v>21</v>
      </c>
      <c r="I246" s="22">
        <v>0</v>
      </c>
      <c r="J246" s="4">
        <v>0</v>
      </c>
      <c r="K246" s="4">
        <v>0</v>
      </c>
      <c r="L246" s="28"/>
      <c r="M246" s="28"/>
      <c r="N246" s="21"/>
      <c r="O246" s="21"/>
      <c r="P246" s="21"/>
      <c r="Q246" s="62"/>
    </row>
    <row r="247" spans="3:17">
      <c r="C247" s="122"/>
      <c r="D247" s="157"/>
      <c r="E247" s="129"/>
      <c r="F247" s="129"/>
      <c r="G247" s="129"/>
      <c r="H247" s="59" t="s">
        <v>31</v>
      </c>
      <c r="I247" s="22">
        <v>0</v>
      </c>
      <c r="J247" s="4">
        <v>0</v>
      </c>
      <c r="K247" s="4">
        <v>0</v>
      </c>
      <c r="L247" s="28"/>
      <c r="M247" s="28"/>
      <c r="N247" s="21"/>
      <c r="O247" s="21"/>
      <c r="P247" s="21"/>
      <c r="Q247" s="62"/>
    </row>
    <row r="248" spans="3:17">
      <c r="C248" s="122"/>
      <c r="D248" s="157"/>
      <c r="E248" s="129"/>
      <c r="F248" s="129"/>
      <c r="G248" s="129"/>
      <c r="H248" s="59" t="s">
        <v>35</v>
      </c>
      <c r="I248" s="22">
        <v>0</v>
      </c>
      <c r="J248" s="4">
        <v>0</v>
      </c>
      <c r="K248" s="4">
        <v>0</v>
      </c>
      <c r="L248" s="28"/>
      <c r="M248" s="28"/>
      <c r="N248" s="21"/>
      <c r="O248" s="21"/>
      <c r="P248" s="21"/>
      <c r="Q248" s="62"/>
    </row>
    <row r="249" spans="3:17" hidden="1">
      <c r="C249" s="122" t="s">
        <v>131</v>
      </c>
      <c r="D249" s="157" t="s">
        <v>132</v>
      </c>
      <c r="E249" s="129" t="s">
        <v>133</v>
      </c>
      <c r="F249" s="129">
        <v>2022</v>
      </c>
      <c r="G249" s="129">
        <v>2023</v>
      </c>
      <c r="H249" s="59" t="s">
        <v>19</v>
      </c>
      <c r="I249" s="22">
        <f>I250+I251+I252+I253</f>
        <v>0</v>
      </c>
      <c r="J249" s="4">
        <f t="shared" ref="J249:K249" si="79">J250+J251+J252+J253</f>
        <v>0</v>
      </c>
      <c r="K249" s="4">
        <f t="shared" si="79"/>
        <v>0</v>
      </c>
      <c r="L249" s="4">
        <v>0</v>
      </c>
      <c r="M249" s="4">
        <v>0</v>
      </c>
      <c r="N249" s="21"/>
      <c r="O249" s="21"/>
      <c r="P249" s="21"/>
      <c r="Q249" s="62"/>
    </row>
    <row r="250" spans="3:17" hidden="1">
      <c r="C250" s="122"/>
      <c r="D250" s="157"/>
      <c r="E250" s="129"/>
      <c r="F250" s="129"/>
      <c r="G250" s="129"/>
      <c r="H250" s="59" t="s">
        <v>20</v>
      </c>
      <c r="I250" s="22">
        <v>0</v>
      </c>
      <c r="J250" s="4">
        <v>0</v>
      </c>
      <c r="K250" s="4">
        <v>0</v>
      </c>
      <c r="L250" s="28"/>
      <c r="M250" s="28"/>
      <c r="N250" s="21"/>
      <c r="O250" s="21"/>
      <c r="P250" s="21"/>
      <c r="Q250" s="62"/>
    </row>
    <row r="251" spans="3:17" hidden="1">
      <c r="C251" s="122"/>
      <c r="D251" s="157"/>
      <c r="E251" s="129"/>
      <c r="F251" s="129"/>
      <c r="G251" s="129"/>
      <c r="H251" s="59" t="s">
        <v>21</v>
      </c>
      <c r="I251" s="22">
        <v>0</v>
      </c>
      <c r="J251" s="4">
        <v>0</v>
      </c>
      <c r="K251" s="4">
        <v>0</v>
      </c>
      <c r="L251" s="28"/>
      <c r="M251" s="28"/>
      <c r="N251" s="21"/>
      <c r="O251" s="21"/>
      <c r="P251" s="21"/>
      <c r="Q251" s="62"/>
    </row>
    <row r="252" spans="3:17" hidden="1">
      <c r="C252" s="122"/>
      <c r="D252" s="157"/>
      <c r="E252" s="129"/>
      <c r="F252" s="129"/>
      <c r="G252" s="129"/>
      <c r="H252" s="59" t="s">
        <v>31</v>
      </c>
      <c r="I252" s="22">
        <v>0</v>
      </c>
      <c r="J252" s="4">
        <v>0</v>
      </c>
      <c r="K252" s="4">
        <v>0</v>
      </c>
      <c r="L252" s="28"/>
      <c r="M252" s="28"/>
      <c r="N252" s="21"/>
      <c r="O252" s="21"/>
      <c r="P252" s="21"/>
      <c r="Q252" s="62"/>
    </row>
    <row r="253" spans="3:17" hidden="1">
      <c r="C253" s="122"/>
      <c r="D253" s="157"/>
      <c r="E253" s="129"/>
      <c r="F253" s="129"/>
      <c r="G253" s="129"/>
      <c r="H253" s="59" t="s">
        <v>35</v>
      </c>
      <c r="I253" s="22">
        <v>0</v>
      </c>
      <c r="J253" s="4">
        <v>0</v>
      </c>
      <c r="K253" s="4">
        <v>0</v>
      </c>
      <c r="L253" s="28"/>
      <c r="M253" s="28"/>
      <c r="N253" s="21"/>
      <c r="O253" s="21"/>
      <c r="P253" s="21"/>
      <c r="Q253" s="62"/>
    </row>
    <row r="254" spans="3:17">
      <c r="C254" s="122" t="s">
        <v>134</v>
      </c>
      <c r="D254" s="178" t="s">
        <v>135</v>
      </c>
      <c r="E254" s="129" t="s">
        <v>136</v>
      </c>
      <c r="F254" s="129">
        <v>2021</v>
      </c>
      <c r="G254" s="129">
        <v>2021</v>
      </c>
      <c r="H254" s="59" t="s">
        <v>19</v>
      </c>
      <c r="I254" s="22">
        <f>I255+I256+I257+I258</f>
        <v>300</v>
      </c>
      <c r="J254" s="4">
        <f t="shared" ref="J254:M254" si="80">J255+J256+J257+J258</f>
        <v>300</v>
      </c>
      <c r="K254" s="4">
        <f t="shared" si="80"/>
        <v>300</v>
      </c>
      <c r="L254" s="4">
        <f t="shared" si="80"/>
        <v>0</v>
      </c>
      <c r="M254" s="4">
        <f t="shared" si="80"/>
        <v>0</v>
      </c>
      <c r="N254" s="21">
        <f t="shared" si="67"/>
        <v>0</v>
      </c>
      <c r="O254" s="21">
        <f t="shared" si="68"/>
        <v>0</v>
      </c>
      <c r="P254" s="21">
        <f t="shared" si="69"/>
        <v>0</v>
      </c>
      <c r="Q254" s="62"/>
    </row>
    <row r="255" spans="3:17">
      <c r="C255" s="122"/>
      <c r="D255" s="178"/>
      <c r="E255" s="129"/>
      <c r="F255" s="129"/>
      <c r="G255" s="129"/>
      <c r="H255" s="59" t="s">
        <v>20</v>
      </c>
      <c r="I255" s="22">
        <v>300</v>
      </c>
      <c r="J255" s="4">
        <v>300</v>
      </c>
      <c r="K255" s="4">
        <v>300</v>
      </c>
      <c r="L255" s="28"/>
      <c r="M255" s="28"/>
      <c r="N255" s="21">
        <f t="shared" si="67"/>
        <v>0</v>
      </c>
      <c r="O255" s="21">
        <f t="shared" si="68"/>
        <v>0</v>
      </c>
      <c r="P255" s="21">
        <f t="shared" si="69"/>
        <v>0</v>
      </c>
      <c r="Q255" s="62"/>
    </row>
    <row r="256" spans="3:17">
      <c r="C256" s="122"/>
      <c r="D256" s="178"/>
      <c r="E256" s="129"/>
      <c r="F256" s="129"/>
      <c r="G256" s="129"/>
      <c r="H256" s="59" t="s">
        <v>21</v>
      </c>
      <c r="I256" s="22">
        <v>0</v>
      </c>
      <c r="J256" s="4">
        <v>0</v>
      </c>
      <c r="K256" s="4">
        <v>0</v>
      </c>
      <c r="L256" s="28"/>
      <c r="M256" s="28"/>
      <c r="N256" s="21"/>
      <c r="O256" s="21"/>
      <c r="P256" s="21"/>
      <c r="Q256" s="62"/>
    </row>
    <row r="257" spans="3:17">
      <c r="C257" s="122"/>
      <c r="D257" s="178"/>
      <c r="E257" s="129"/>
      <c r="F257" s="129"/>
      <c r="G257" s="129"/>
      <c r="H257" s="59" t="s">
        <v>31</v>
      </c>
      <c r="I257" s="22">
        <v>0</v>
      </c>
      <c r="J257" s="4">
        <v>0</v>
      </c>
      <c r="K257" s="4">
        <v>0</v>
      </c>
      <c r="L257" s="28"/>
      <c r="M257" s="28"/>
      <c r="N257" s="21"/>
      <c r="O257" s="21"/>
      <c r="P257" s="21"/>
      <c r="Q257" s="62"/>
    </row>
    <row r="258" spans="3:17">
      <c r="C258" s="122"/>
      <c r="D258" s="178"/>
      <c r="E258" s="129"/>
      <c r="F258" s="129"/>
      <c r="G258" s="129"/>
      <c r="H258" s="59" t="s">
        <v>35</v>
      </c>
      <c r="I258" s="22">
        <v>0</v>
      </c>
      <c r="J258" s="4">
        <v>0</v>
      </c>
      <c r="K258" s="4">
        <v>0</v>
      </c>
      <c r="L258" s="28"/>
      <c r="M258" s="28"/>
      <c r="N258" s="21"/>
      <c r="O258" s="21"/>
      <c r="P258" s="21"/>
      <c r="Q258" s="62"/>
    </row>
    <row r="259" spans="3:17">
      <c r="C259" s="122" t="s">
        <v>137</v>
      </c>
      <c r="D259" s="178" t="s">
        <v>138</v>
      </c>
      <c r="E259" s="129" t="s">
        <v>98</v>
      </c>
      <c r="F259" s="129">
        <v>2021</v>
      </c>
      <c r="G259" s="129">
        <v>2023</v>
      </c>
      <c r="H259" s="59" t="s">
        <v>19</v>
      </c>
      <c r="I259" s="22">
        <f>I260+I261+I262+I263</f>
        <v>500</v>
      </c>
      <c r="J259" s="4">
        <f t="shared" ref="J259:M259" si="81">J260+J261+J262+J263</f>
        <v>500</v>
      </c>
      <c r="K259" s="4">
        <f t="shared" si="81"/>
        <v>273</v>
      </c>
      <c r="L259" s="4">
        <f t="shared" si="81"/>
        <v>0</v>
      </c>
      <c r="M259" s="4">
        <f t="shared" si="81"/>
        <v>0</v>
      </c>
      <c r="N259" s="21">
        <f t="shared" si="67"/>
        <v>0</v>
      </c>
      <c r="O259" s="21">
        <f t="shared" si="68"/>
        <v>0</v>
      </c>
      <c r="P259" s="21">
        <f t="shared" si="69"/>
        <v>0</v>
      </c>
      <c r="Q259" s="62"/>
    </row>
    <row r="260" spans="3:17">
      <c r="C260" s="122"/>
      <c r="D260" s="178"/>
      <c r="E260" s="129"/>
      <c r="F260" s="129"/>
      <c r="G260" s="129"/>
      <c r="H260" s="59" t="s">
        <v>20</v>
      </c>
      <c r="I260" s="22">
        <v>500</v>
      </c>
      <c r="J260" s="4">
        <v>500</v>
      </c>
      <c r="K260" s="4">
        <f>500-227</f>
        <v>273</v>
      </c>
      <c r="L260" s="28"/>
      <c r="M260" s="28"/>
      <c r="N260" s="21">
        <f t="shared" si="67"/>
        <v>0</v>
      </c>
      <c r="O260" s="21">
        <f t="shared" si="68"/>
        <v>0</v>
      </c>
      <c r="P260" s="21">
        <f t="shared" si="69"/>
        <v>0</v>
      </c>
      <c r="Q260" s="62"/>
    </row>
    <row r="261" spans="3:17">
      <c r="C261" s="122"/>
      <c r="D261" s="178"/>
      <c r="E261" s="129"/>
      <c r="F261" s="129"/>
      <c r="G261" s="129"/>
      <c r="H261" s="59" t="s">
        <v>21</v>
      </c>
      <c r="I261" s="22">
        <v>0</v>
      </c>
      <c r="J261" s="4">
        <v>0</v>
      </c>
      <c r="K261" s="4">
        <v>0</v>
      </c>
      <c r="L261" s="28"/>
      <c r="M261" s="28"/>
      <c r="N261" s="21"/>
      <c r="O261" s="21"/>
      <c r="P261" s="21"/>
      <c r="Q261" s="62"/>
    </row>
    <row r="262" spans="3:17">
      <c r="C262" s="122"/>
      <c r="D262" s="178"/>
      <c r="E262" s="129"/>
      <c r="F262" s="129"/>
      <c r="G262" s="129"/>
      <c r="H262" s="59" t="s">
        <v>31</v>
      </c>
      <c r="I262" s="22">
        <v>0</v>
      </c>
      <c r="J262" s="4">
        <v>0</v>
      </c>
      <c r="K262" s="4">
        <v>0</v>
      </c>
      <c r="L262" s="28"/>
      <c r="M262" s="28"/>
      <c r="N262" s="21"/>
      <c r="O262" s="21"/>
      <c r="P262" s="21"/>
      <c r="Q262" s="62"/>
    </row>
    <row r="263" spans="3:17">
      <c r="C263" s="122"/>
      <c r="D263" s="178"/>
      <c r="E263" s="129"/>
      <c r="F263" s="129"/>
      <c r="G263" s="129"/>
      <c r="H263" s="59" t="s">
        <v>35</v>
      </c>
      <c r="I263" s="22">
        <v>0</v>
      </c>
      <c r="J263" s="4">
        <v>0</v>
      </c>
      <c r="K263" s="4">
        <v>0</v>
      </c>
      <c r="L263" s="28"/>
      <c r="M263" s="28"/>
      <c r="N263" s="21"/>
      <c r="O263" s="21"/>
      <c r="P263" s="21"/>
      <c r="Q263" s="62"/>
    </row>
    <row r="264" spans="3:17" s="7" customFormat="1">
      <c r="C264" s="122" t="s">
        <v>139</v>
      </c>
      <c r="D264" s="157" t="s">
        <v>140</v>
      </c>
      <c r="E264" s="129" t="s">
        <v>126</v>
      </c>
      <c r="F264" s="129">
        <v>2021</v>
      </c>
      <c r="G264" s="129">
        <v>2023</v>
      </c>
      <c r="H264" s="59" t="s">
        <v>19</v>
      </c>
      <c r="I264" s="22">
        <f>I265+I266+I267+I268</f>
        <v>200</v>
      </c>
      <c r="J264" s="4">
        <f t="shared" ref="J264:M264" si="82">J265+J266+J267+J268</f>
        <v>200</v>
      </c>
      <c r="K264" s="4">
        <f t="shared" si="82"/>
        <v>200</v>
      </c>
      <c r="L264" s="4">
        <f t="shared" si="82"/>
        <v>0</v>
      </c>
      <c r="M264" s="4">
        <f t="shared" si="82"/>
        <v>0</v>
      </c>
      <c r="N264" s="21">
        <f t="shared" si="67"/>
        <v>0</v>
      </c>
      <c r="O264" s="21">
        <f t="shared" si="68"/>
        <v>0</v>
      </c>
      <c r="P264" s="21">
        <f t="shared" si="69"/>
        <v>0</v>
      </c>
      <c r="Q264" s="65"/>
    </row>
    <row r="265" spans="3:17" s="7" customFormat="1">
      <c r="C265" s="122"/>
      <c r="D265" s="157"/>
      <c r="E265" s="129"/>
      <c r="F265" s="129"/>
      <c r="G265" s="129"/>
      <c r="H265" s="59" t="s">
        <v>20</v>
      </c>
      <c r="I265" s="22">
        <v>200</v>
      </c>
      <c r="J265" s="4">
        <v>200</v>
      </c>
      <c r="K265" s="4">
        <v>200</v>
      </c>
      <c r="L265" s="28"/>
      <c r="M265" s="28"/>
      <c r="N265" s="21">
        <f t="shared" si="67"/>
        <v>0</v>
      </c>
      <c r="O265" s="21">
        <f t="shared" si="68"/>
        <v>0</v>
      </c>
      <c r="P265" s="21">
        <f t="shared" si="69"/>
        <v>0</v>
      </c>
      <c r="Q265" s="65"/>
    </row>
    <row r="266" spans="3:17" s="7" customFormat="1">
      <c r="C266" s="122"/>
      <c r="D266" s="157"/>
      <c r="E266" s="129"/>
      <c r="F266" s="129"/>
      <c r="G266" s="129"/>
      <c r="H266" s="59" t="s">
        <v>21</v>
      </c>
      <c r="I266" s="22"/>
      <c r="J266" s="4"/>
      <c r="K266" s="4"/>
      <c r="L266" s="28"/>
      <c r="M266" s="28"/>
      <c r="N266" s="21"/>
      <c r="O266" s="21"/>
      <c r="P266" s="21"/>
      <c r="Q266" s="65"/>
    </row>
    <row r="267" spans="3:17" s="7" customFormat="1">
      <c r="C267" s="122"/>
      <c r="D267" s="157"/>
      <c r="E267" s="129"/>
      <c r="F267" s="129"/>
      <c r="G267" s="129"/>
      <c r="H267" s="59" t="s">
        <v>31</v>
      </c>
      <c r="I267" s="22"/>
      <c r="J267" s="4"/>
      <c r="K267" s="4"/>
      <c r="L267" s="28"/>
      <c r="M267" s="28"/>
      <c r="N267" s="21"/>
      <c r="O267" s="21"/>
      <c r="P267" s="21"/>
      <c r="Q267" s="65"/>
    </row>
    <row r="268" spans="3:17" s="7" customFormat="1">
      <c r="C268" s="122"/>
      <c r="D268" s="157"/>
      <c r="E268" s="129"/>
      <c r="F268" s="129"/>
      <c r="G268" s="129"/>
      <c r="H268" s="59" t="s">
        <v>35</v>
      </c>
      <c r="I268" s="22"/>
      <c r="J268" s="4"/>
      <c r="K268" s="4"/>
      <c r="L268" s="28"/>
      <c r="M268" s="28"/>
      <c r="N268" s="21"/>
      <c r="O268" s="21"/>
      <c r="P268" s="21"/>
      <c r="Q268" s="65"/>
    </row>
    <row r="269" spans="3:17">
      <c r="C269" s="122" t="s">
        <v>141</v>
      </c>
      <c r="D269" s="178" t="s">
        <v>142</v>
      </c>
      <c r="E269" s="129" t="s">
        <v>143</v>
      </c>
      <c r="F269" s="129">
        <v>2021</v>
      </c>
      <c r="G269" s="129">
        <v>2023</v>
      </c>
      <c r="H269" s="59" t="s">
        <v>19</v>
      </c>
      <c r="I269" s="22">
        <f>I270+I271+I272+I273</f>
        <v>900</v>
      </c>
      <c r="J269" s="4">
        <f t="shared" ref="J269:M269" si="83">J270+J271+J272+J273</f>
        <v>900</v>
      </c>
      <c r="K269" s="4">
        <f t="shared" si="83"/>
        <v>900</v>
      </c>
      <c r="L269" s="4">
        <f t="shared" si="83"/>
        <v>0</v>
      </c>
      <c r="M269" s="4">
        <f t="shared" si="83"/>
        <v>0</v>
      </c>
      <c r="N269" s="21">
        <f t="shared" si="67"/>
        <v>0</v>
      </c>
      <c r="O269" s="21">
        <f t="shared" si="68"/>
        <v>0</v>
      </c>
      <c r="P269" s="21">
        <f t="shared" si="69"/>
        <v>0</v>
      </c>
      <c r="Q269" s="62"/>
    </row>
    <row r="270" spans="3:17">
      <c r="C270" s="122"/>
      <c r="D270" s="178"/>
      <c r="E270" s="129"/>
      <c r="F270" s="129"/>
      <c r="G270" s="129"/>
      <c r="H270" s="59" t="s">
        <v>20</v>
      </c>
      <c r="I270" s="22">
        <v>900</v>
      </c>
      <c r="J270" s="4">
        <v>900</v>
      </c>
      <c r="K270" s="4">
        <v>900</v>
      </c>
      <c r="L270" s="28"/>
      <c r="M270" s="28"/>
      <c r="N270" s="21">
        <f t="shared" ref="N270:N320" si="84">M270/I270*100</f>
        <v>0</v>
      </c>
      <c r="O270" s="21">
        <f t="shared" ref="O270:O320" si="85">M270/J270*100</f>
        <v>0</v>
      </c>
      <c r="P270" s="21">
        <f t="shared" ref="P270:P320" si="86">L270/K270*100</f>
        <v>0</v>
      </c>
      <c r="Q270" s="62"/>
    </row>
    <row r="271" spans="3:17">
      <c r="C271" s="122"/>
      <c r="D271" s="178"/>
      <c r="E271" s="129"/>
      <c r="F271" s="129"/>
      <c r="G271" s="129"/>
      <c r="H271" s="59" t="s">
        <v>21</v>
      </c>
      <c r="I271" s="22">
        <v>0</v>
      </c>
      <c r="J271" s="4">
        <v>0</v>
      </c>
      <c r="K271" s="4">
        <v>0</v>
      </c>
      <c r="L271" s="28"/>
      <c r="M271" s="28"/>
      <c r="N271" s="21"/>
      <c r="O271" s="21"/>
      <c r="P271" s="21"/>
      <c r="Q271" s="62"/>
    </row>
    <row r="272" spans="3:17">
      <c r="C272" s="122"/>
      <c r="D272" s="178"/>
      <c r="E272" s="129"/>
      <c r="F272" s="129"/>
      <c r="G272" s="129"/>
      <c r="H272" s="59" t="s">
        <v>31</v>
      </c>
      <c r="I272" s="22">
        <v>0</v>
      </c>
      <c r="J272" s="4">
        <v>0</v>
      </c>
      <c r="K272" s="4">
        <v>0</v>
      </c>
      <c r="L272" s="28"/>
      <c r="M272" s="28"/>
      <c r="N272" s="21"/>
      <c r="O272" s="21"/>
      <c r="P272" s="21"/>
      <c r="Q272" s="62"/>
    </row>
    <row r="273" spans="3:17">
      <c r="C273" s="122"/>
      <c r="D273" s="178"/>
      <c r="E273" s="129"/>
      <c r="F273" s="129"/>
      <c r="G273" s="129"/>
      <c r="H273" s="59" t="s">
        <v>35</v>
      </c>
      <c r="I273" s="22">
        <v>0</v>
      </c>
      <c r="J273" s="4">
        <v>0</v>
      </c>
      <c r="K273" s="4">
        <v>0</v>
      </c>
      <c r="L273" s="28"/>
      <c r="M273" s="28"/>
      <c r="N273" s="21"/>
      <c r="O273" s="21"/>
      <c r="P273" s="21"/>
      <c r="Q273" s="62"/>
    </row>
    <row r="274" spans="3:17" s="11" customFormat="1">
      <c r="C274" s="179" t="s">
        <v>144</v>
      </c>
      <c r="D274" s="100" t="s">
        <v>145</v>
      </c>
      <c r="E274" s="116" t="s">
        <v>146</v>
      </c>
      <c r="F274" s="116">
        <v>2021</v>
      </c>
      <c r="G274" s="116">
        <v>2023</v>
      </c>
      <c r="H274" s="59" t="s">
        <v>19</v>
      </c>
      <c r="I274" s="22">
        <f>I275+I276+I277+I278</f>
        <v>962212.3</v>
      </c>
      <c r="J274" s="4">
        <f t="shared" ref="J274:M274" si="87">J275+J276+J277+J278</f>
        <v>865434.8</v>
      </c>
      <c r="K274" s="4">
        <f t="shared" si="87"/>
        <v>859917.10000000009</v>
      </c>
      <c r="L274" s="4">
        <f t="shared" si="87"/>
        <v>150302.80000000002</v>
      </c>
      <c r="M274" s="4">
        <f t="shared" si="87"/>
        <v>170837.90000000002</v>
      </c>
      <c r="N274" s="21">
        <f t="shared" si="84"/>
        <v>17.754699248804034</v>
      </c>
      <c r="O274" s="21">
        <f t="shared" si="85"/>
        <v>19.740123692738035</v>
      </c>
      <c r="P274" s="21">
        <f t="shared" si="86"/>
        <v>17.47875463809244</v>
      </c>
      <c r="Q274" s="63"/>
    </row>
    <row r="275" spans="3:17" s="11" customFormat="1">
      <c r="C275" s="180"/>
      <c r="D275" s="101"/>
      <c r="E275" s="117"/>
      <c r="F275" s="117"/>
      <c r="G275" s="117"/>
      <c r="H275" s="59" t="s">
        <v>20</v>
      </c>
      <c r="I275" s="22">
        <f>SUM(I280,I285,I375,I445,I525,I555,I575)</f>
        <v>560262</v>
      </c>
      <c r="J275" s="4">
        <f t="shared" ref="J275:K275" si="88">SUM(J280,J285,J375,J445,J525,J555,J575)</f>
        <v>560260.5</v>
      </c>
      <c r="K275" s="4">
        <f t="shared" si="88"/>
        <v>554742.80000000005</v>
      </c>
      <c r="L275" s="4">
        <f>SUM(L280,L285,L375,L445,L525,L555,L575)</f>
        <v>133449.20000000001</v>
      </c>
      <c r="M275" s="4">
        <f>SUM(M280,M285,M375,M445,M525,M555,M575)</f>
        <v>133449.20000000001</v>
      </c>
      <c r="N275" s="21">
        <f t="shared" si="84"/>
        <v>23.819070363508505</v>
      </c>
      <c r="O275" s="21">
        <f t="shared" si="85"/>
        <v>23.819134134924738</v>
      </c>
      <c r="P275" s="21">
        <f t="shared" si="86"/>
        <v>24.056049037499903</v>
      </c>
      <c r="Q275" s="63"/>
    </row>
    <row r="276" spans="3:17" s="11" customFormat="1">
      <c r="C276" s="180"/>
      <c r="D276" s="101"/>
      <c r="E276" s="117"/>
      <c r="F276" s="117"/>
      <c r="G276" s="117"/>
      <c r="H276" s="59" t="s">
        <v>21</v>
      </c>
      <c r="I276" s="22">
        <f>I281+I286+I376+I446+I526+I556+I576</f>
        <v>45950.3</v>
      </c>
      <c r="J276" s="4">
        <f t="shared" ref="J276:M278" si="89">J281+J286+J376+J446+J526+J556+J576</f>
        <v>45950.3</v>
      </c>
      <c r="K276" s="4">
        <f t="shared" si="89"/>
        <v>45950.3</v>
      </c>
      <c r="L276" s="4">
        <f>L281+L286+L376+L446+L526+L556+L576</f>
        <v>16853.599999999999</v>
      </c>
      <c r="M276" s="4">
        <f>M281+M286+M376+M446+M526+M556+M576</f>
        <v>16853.599999999999</v>
      </c>
      <c r="N276" s="21">
        <f t="shared" si="84"/>
        <v>36.677888936524894</v>
      </c>
      <c r="O276" s="21">
        <f t="shared" si="85"/>
        <v>36.677888936524894</v>
      </c>
      <c r="P276" s="21">
        <f t="shared" si="86"/>
        <v>36.677888936524894</v>
      </c>
      <c r="Q276" s="63"/>
    </row>
    <row r="277" spans="3:17" s="11" customFormat="1">
      <c r="C277" s="180"/>
      <c r="D277" s="101"/>
      <c r="E277" s="117"/>
      <c r="F277" s="117"/>
      <c r="G277" s="117"/>
      <c r="H277" s="59" t="s">
        <v>31</v>
      </c>
      <c r="I277" s="22">
        <f>I282+I287+I377+I447+I527+I557+I577</f>
        <v>96776</v>
      </c>
      <c r="J277" s="4">
        <f t="shared" si="89"/>
        <v>0</v>
      </c>
      <c r="K277" s="4">
        <f t="shared" si="89"/>
        <v>0</v>
      </c>
      <c r="L277" s="4">
        <f t="shared" si="89"/>
        <v>0</v>
      </c>
      <c r="M277" s="4">
        <f t="shared" si="89"/>
        <v>20535.099999999999</v>
      </c>
      <c r="N277" s="21">
        <f t="shared" si="84"/>
        <v>21.219207241464826</v>
      </c>
      <c r="O277" s="21" t="e">
        <f t="shared" si="85"/>
        <v>#DIV/0!</v>
      </c>
      <c r="P277" s="21" t="e">
        <f t="shared" si="86"/>
        <v>#DIV/0!</v>
      </c>
      <c r="Q277" s="63"/>
    </row>
    <row r="278" spans="3:17" s="11" customFormat="1">
      <c r="C278" s="181"/>
      <c r="D278" s="102"/>
      <c r="E278" s="118"/>
      <c r="F278" s="118"/>
      <c r="G278" s="118"/>
      <c r="H278" s="59" t="s">
        <v>35</v>
      </c>
      <c r="I278" s="22">
        <f>I283+I288+I378+I448+I528+I558+I578</f>
        <v>259224</v>
      </c>
      <c r="J278" s="4">
        <f t="shared" si="89"/>
        <v>259224</v>
      </c>
      <c r="K278" s="4">
        <f t="shared" si="89"/>
        <v>259224</v>
      </c>
      <c r="L278" s="4">
        <f t="shared" si="89"/>
        <v>0</v>
      </c>
      <c r="M278" s="4">
        <f t="shared" si="89"/>
        <v>0</v>
      </c>
      <c r="N278" s="21">
        <f t="shared" si="84"/>
        <v>0</v>
      </c>
      <c r="O278" s="21">
        <f t="shared" si="85"/>
        <v>0</v>
      </c>
      <c r="P278" s="21">
        <f t="shared" si="86"/>
        <v>0</v>
      </c>
      <c r="Q278" s="63"/>
    </row>
    <row r="279" spans="3:17">
      <c r="C279" s="182" t="s">
        <v>147</v>
      </c>
      <c r="D279" s="163" t="s">
        <v>148</v>
      </c>
      <c r="E279" s="116" t="s">
        <v>38</v>
      </c>
      <c r="F279" s="116">
        <v>2021</v>
      </c>
      <c r="G279" s="116">
        <v>2023</v>
      </c>
      <c r="H279" s="59" t="s">
        <v>19</v>
      </c>
      <c r="I279" s="22">
        <f>I280+I281+I282+I283</f>
        <v>887932.7</v>
      </c>
      <c r="J279" s="4">
        <f t="shared" ref="J279:M279" si="90">J280+J281+J282+J283</f>
        <v>791155.19999999995</v>
      </c>
      <c r="K279" s="4">
        <f t="shared" si="90"/>
        <v>787902.5</v>
      </c>
      <c r="L279" s="4">
        <f t="shared" si="90"/>
        <v>128365.6</v>
      </c>
      <c r="M279" s="4">
        <f t="shared" si="90"/>
        <v>148900.70000000001</v>
      </c>
      <c r="N279" s="21">
        <f t="shared" si="84"/>
        <v>16.769367768525704</v>
      </c>
      <c r="O279" s="21">
        <f t="shared" si="85"/>
        <v>18.820668814412141</v>
      </c>
      <c r="P279" s="21">
        <f t="shared" si="86"/>
        <v>16.292066594534223</v>
      </c>
      <c r="Q279" s="62"/>
    </row>
    <row r="280" spans="3:17">
      <c r="C280" s="183"/>
      <c r="D280" s="164"/>
      <c r="E280" s="117"/>
      <c r="F280" s="117"/>
      <c r="G280" s="117"/>
      <c r="H280" s="59" t="s">
        <v>20</v>
      </c>
      <c r="I280" s="22">
        <v>531932.69999999995</v>
      </c>
      <c r="J280" s="4">
        <v>531931.19999999995</v>
      </c>
      <c r="K280" s="4">
        <v>528678.5</v>
      </c>
      <c r="L280" s="4">
        <v>128365.6</v>
      </c>
      <c r="M280" s="4">
        <v>128365.6</v>
      </c>
      <c r="N280" s="21">
        <f t="shared" si="84"/>
        <v>24.131924959680052</v>
      </c>
      <c r="O280" s="21">
        <f t="shared" si="85"/>
        <v>24.131993009622299</v>
      </c>
      <c r="P280" s="21">
        <f t="shared" si="86"/>
        <v>24.280465348978634</v>
      </c>
      <c r="Q280" s="62"/>
    </row>
    <row r="281" spans="3:17">
      <c r="C281" s="183"/>
      <c r="D281" s="164"/>
      <c r="E281" s="117"/>
      <c r="F281" s="117"/>
      <c r="G281" s="117"/>
      <c r="H281" s="59" t="s">
        <v>21</v>
      </c>
      <c r="I281" s="22">
        <v>0</v>
      </c>
      <c r="J281" s="4">
        <v>0</v>
      </c>
      <c r="K281" s="4">
        <v>0</v>
      </c>
      <c r="L281" s="28"/>
      <c r="M281" s="28"/>
      <c r="N281" s="21"/>
      <c r="O281" s="21"/>
      <c r="P281" s="21"/>
      <c r="Q281" s="62"/>
    </row>
    <row r="282" spans="3:17">
      <c r="C282" s="183"/>
      <c r="D282" s="164"/>
      <c r="E282" s="117"/>
      <c r="F282" s="117"/>
      <c r="G282" s="117"/>
      <c r="H282" s="59" t="s">
        <v>31</v>
      </c>
      <c r="I282" s="22">
        <v>96776</v>
      </c>
      <c r="J282" s="4"/>
      <c r="K282" s="4"/>
      <c r="L282" s="73"/>
      <c r="M282" s="73">
        <v>20535.099999999999</v>
      </c>
      <c r="N282" s="21">
        <f t="shared" si="84"/>
        <v>21.219207241464826</v>
      </c>
      <c r="O282" s="21" t="e">
        <f t="shared" si="85"/>
        <v>#DIV/0!</v>
      </c>
      <c r="P282" s="21" t="e">
        <f t="shared" si="86"/>
        <v>#DIV/0!</v>
      </c>
      <c r="Q282" s="62">
        <v>93743</v>
      </c>
    </row>
    <row r="283" spans="3:17">
      <c r="C283" s="184"/>
      <c r="D283" s="165"/>
      <c r="E283" s="118"/>
      <c r="F283" s="118"/>
      <c r="G283" s="118"/>
      <c r="H283" s="59" t="s">
        <v>35</v>
      </c>
      <c r="I283" s="22">
        <v>259224</v>
      </c>
      <c r="J283" s="4">
        <v>259224</v>
      </c>
      <c r="K283" s="4">
        <v>259224</v>
      </c>
      <c r="L283" s="28"/>
      <c r="M283" s="28"/>
      <c r="N283" s="21">
        <f t="shared" si="84"/>
        <v>0</v>
      </c>
      <c r="O283" s="21">
        <f t="shared" si="85"/>
        <v>0</v>
      </c>
      <c r="P283" s="21">
        <f t="shared" si="86"/>
        <v>0</v>
      </c>
      <c r="Q283" s="62"/>
    </row>
    <row r="284" spans="3:17">
      <c r="C284" s="175" t="s">
        <v>149</v>
      </c>
      <c r="D284" s="178" t="s">
        <v>150</v>
      </c>
      <c r="E284" s="129" t="s">
        <v>38</v>
      </c>
      <c r="F284" s="129">
        <v>2021</v>
      </c>
      <c r="G284" s="129">
        <v>2023</v>
      </c>
      <c r="H284" s="59" t="s">
        <v>19</v>
      </c>
      <c r="I284" s="22">
        <f>I285+I286+I287+I288</f>
        <v>6700</v>
      </c>
      <c r="J284" s="4">
        <f t="shared" ref="J284:M284" si="91">J285+J286+J287+J288</f>
        <v>6700</v>
      </c>
      <c r="K284" s="4">
        <f t="shared" si="91"/>
        <v>6030</v>
      </c>
      <c r="L284" s="4">
        <f t="shared" si="91"/>
        <v>0</v>
      </c>
      <c r="M284" s="4">
        <f t="shared" si="91"/>
        <v>0</v>
      </c>
      <c r="N284" s="21">
        <f t="shared" si="84"/>
        <v>0</v>
      </c>
      <c r="O284" s="21">
        <f t="shared" si="85"/>
        <v>0</v>
      </c>
      <c r="P284" s="21">
        <f t="shared" si="86"/>
        <v>0</v>
      </c>
      <c r="Q284" s="62"/>
    </row>
    <row r="285" spans="3:17">
      <c r="C285" s="175"/>
      <c r="D285" s="178"/>
      <c r="E285" s="129"/>
      <c r="F285" s="129"/>
      <c r="G285" s="129"/>
      <c r="H285" s="59" t="s">
        <v>20</v>
      </c>
      <c r="I285" s="29">
        <f>I290+I295+I300+I305+I310+I315+I320+I325+I330+I335+I340+I345+I350+I355+I360</f>
        <v>6700</v>
      </c>
      <c r="J285" s="30">
        <f t="shared" ref="J285:K285" si="92">J290+J295+J300+J305+J310+J315+J320+J325+J330+J335+J340+J345+J350+J355+J360</f>
        <v>6700</v>
      </c>
      <c r="K285" s="30">
        <f t="shared" si="92"/>
        <v>6030</v>
      </c>
      <c r="L285" s="28"/>
      <c r="M285" s="28"/>
      <c r="N285" s="21">
        <f t="shared" si="84"/>
        <v>0</v>
      </c>
      <c r="O285" s="21">
        <f t="shared" si="85"/>
        <v>0</v>
      </c>
      <c r="P285" s="21">
        <f t="shared" si="86"/>
        <v>0</v>
      </c>
      <c r="Q285" s="62"/>
    </row>
    <row r="286" spans="3:17">
      <c r="C286" s="175"/>
      <c r="D286" s="178"/>
      <c r="E286" s="129"/>
      <c r="F286" s="129"/>
      <c r="G286" s="129"/>
      <c r="H286" s="59" t="s">
        <v>21</v>
      </c>
      <c r="I286" s="31">
        <v>0</v>
      </c>
      <c r="J286" s="32">
        <v>0</v>
      </c>
      <c r="K286" s="32">
        <v>0</v>
      </c>
      <c r="L286" s="28"/>
      <c r="M286" s="28"/>
      <c r="N286" s="21"/>
      <c r="O286" s="21"/>
      <c r="P286" s="21"/>
      <c r="Q286" s="62"/>
    </row>
    <row r="287" spans="3:17">
      <c r="C287" s="175"/>
      <c r="D287" s="178"/>
      <c r="E287" s="129"/>
      <c r="F287" s="129"/>
      <c r="G287" s="129"/>
      <c r="H287" s="59" t="s">
        <v>31</v>
      </c>
      <c r="I287" s="31">
        <v>0</v>
      </c>
      <c r="J287" s="32">
        <v>0</v>
      </c>
      <c r="K287" s="32">
        <v>0</v>
      </c>
      <c r="L287" s="28"/>
      <c r="M287" s="28"/>
      <c r="N287" s="21"/>
      <c r="O287" s="21"/>
      <c r="P287" s="21"/>
      <c r="Q287" s="62"/>
    </row>
    <row r="288" spans="3:17">
      <c r="C288" s="175"/>
      <c r="D288" s="178"/>
      <c r="E288" s="129"/>
      <c r="F288" s="129"/>
      <c r="G288" s="129"/>
      <c r="H288" s="59" t="s">
        <v>35</v>
      </c>
      <c r="I288" s="31">
        <v>0</v>
      </c>
      <c r="J288" s="32">
        <v>0</v>
      </c>
      <c r="K288" s="32">
        <v>0</v>
      </c>
      <c r="L288" s="28"/>
      <c r="M288" s="28"/>
      <c r="N288" s="21"/>
      <c r="O288" s="21"/>
      <c r="P288" s="21"/>
      <c r="Q288" s="62"/>
    </row>
    <row r="289" spans="3:17">
      <c r="C289" s="175" t="s">
        <v>151</v>
      </c>
      <c r="D289" s="151" t="s">
        <v>152</v>
      </c>
      <c r="E289" s="129" t="s">
        <v>153</v>
      </c>
      <c r="F289" s="129">
        <v>2021</v>
      </c>
      <c r="G289" s="129">
        <v>2021</v>
      </c>
      <c r="H289" s="59" t="s">
        <v>19</v>
      </c>
      <c r="I289" s="22">
        <f>I290+I291+I292+I293</f>
        <v>500</v>
      </c>
      <c r="J289" s="4">
        <f t="shared" ref="J289:M289" si="93">J290+J291+J292+J293</f>
        <v>500</v>
      </c>
      <c r="K289" s="4">
        <f t="shared" si="93"/>
        <v>500</v>
      </c>
      <c r="L289" s="4">
        <f t="shared" si="93"/>
        <v>0</v>
      </c>
      <c r="M289" s="4">
        <f t="shared" si="93"/>
        <v>0</v>
      </c>
      <c r="N289" s="21">
        <f t="shared" si="84"/>
        <v>0</v>
      </c>
      <c r="O289" s="21">
        <f t="shared" si="85"/>
        <v>0</v>
      </c>
      <c r="P289" s="21">
        <f t="shared" si="86"/>
        <v>0</v>
      </c>
      <c r="Q289" s="62"/>
    </row>
    <row r="290" spans="3:17">
      <c r="C290" s="175"/>
      <c r="D290" s="151"/>
      <c r="E290" s="129"/>
      <c r="F290" s="129"/>
      <c r="G290" s="129"/>
      <c r="H290" s="59" t="s">
        <v>20</v>
      </c>
      <c r="I290" s="31">
        <v>500</v>
      </c>
      <c r="J290" s="32">
        <v>500</v>
      </c>
      <c r="K290" s="32">
        <v>500</v>
      </c>
      <c r="L290" s="32">
        <v>0</v>
      </c>
      <c r="M290" s="28"/>
      <c r="N290" s="21">
        <f t="shared" si="84"/>
        <v>0</v>
      </c>
      <c r="O290" s="21">
        <f t="shared" si="85"/>
        <v>0</v>
      </c>
      <c r="P290" s="21">
        <f t="shared" si="86"/>
        <v>0</v>
      </c>
      <c r="Q290" s="62"/>
    </row>
    <row r="291" spans="3:17">
      <c r="C291" s="175"/>
      <c r="D291" s="151"/>
      <c r="E291" s="129"/>
      <c r="F291" s="129"/>
      <c r="G291" s="129"/>
      <c r="H291" s="59" t="s">
        <v>21</v>
      </c>
      <c r="I291" s="31">
        <v>0</v>
      </c>
      <c r="J291" s="32">
        <v>0</v>
      </c>
      <c r="K291" s="32">
        <v>0</v>
      </c>
      <c r="L291" s="28"/>
      <c r="M291" s="28"/>
      <c r="N291" s="21"/>
      <c r="O291" s="21"/>
      <c r="P291" s="21"/>
      <c r="Q291" s="62"/>
    </row>
    <row r="292" spans="3:17">
      <c r="C292" s="175"/>
      <c r="D292" s="151"/>
      <c r="E292" s="129"/>
      <c r="F292" s="129"/>
      <c r="G292" s="129"/>
      <c r="H292" s="59" t="s">
        <v>31</v>
      </c>
      <c r="I292" s="31">
        <v>0</v>
      </c>
      <c r="J292" s="32">
        <v>0</v>
      </c>
      <c r="K292" s="32">
        <v>0</v>
      </c>
      <c r="L292" s="28"/>
      <c r="M292" s="28"/>
      <c r="N292" s="21"/>
      <c r="O292" s="21"/>
      <c r="P292" s="21"/>
      <c r="Q292" s="62"/>
    </row>
    <row r="293" spans="3:17">
      <c r="C293" s="175"/>
      <c r="D293" s="151"/>
      <c r="E293" s="129"/>
      <c r="F293" s="129"/>
      <c r="G293" s="129"/>
      <c r="H293" s="59" t="s">
        <v>35</v>
      </c>
      <c r="I293" s="31">
        <v>0</v>
      </c>
      <c r="J293" s="32">
        <v>0</v>
      </c>
      <c r="K293" s="32">
        <v>0</v>
      </c>
      <c r="L293" s="28"/>
      <c r="M293" s="28"/>
      <c r="N293" s="21"/>
      <c r="O293" s="21"/>
      <c r="P293" s="21"/>
      <c r="Q293" s="62"/>
    </row>
    <row r="294" spans="3:17">
      <c r="C294" s="175" t="s">
        <v>154</v>
      </c>
      <c r="D294" s="177" t="s">
        <v>155</v>
      </c>
      <c r="E294" s="129" t="s">
        <v>153</v>
      </c>
      <c r="F294" s="129">
        <v>2021</v>
      </c>
      <c r="G294" s="129">
        <v>2021</v>
      </c>
      <c r="H294" s="59" t="s">
        <v>19</v>
      </c>
      <c r="I294" s="22">
        <f>I295+I296+I297+I298</f>
        <v>1500</v>
      </c>
      <c r="J294" s="4">
        <f t="shared" ref="J294:M294" si="94">J295+J296+J297+J298</f>
        <v>1500</v>
      </c>
      <c r="K294" s="4">
        <f t="shared" si="94"/>
        <v>830</v>
      </c>
      <c r="L294" s="4">
        <f t="shared" si="94"/>
        <v>0</v>
      </c>
      <c r="M294" s="4">
        <f t="shared" si="94"/>
        <v>0</v>
      </c>
      <c r="N294" s="21">
        <f t="shared" si="84"/>
        <v>0</v>
      </c>
      <c r="O294" s="21">
        <f t="shared" si="85"/>
        <v>0</v>
      </c>
      <c r="P294" s="21">
        <f t="shared" si="86"/>
        <v>0</v>
      </c>
      <c r="Q294" s="62"/>
    </row>
    <row r="295" spans="3:17">
      <c r="C295" s="175"/>
      <c r="D295" s="177"/>
      <c r="E295" s="129"/>
      <c r="F295" s="129"/>
      <c r="G295" s="129"/>
      <c r="H295" s="59" t="s">
        <v>20</v>
      </c>
      <c r="I295" s="31">
        <v>1500</v>
      </c>
      <c r="J295" s="32">
        <v>1500</v>
      </c>
      <c r="K295" s="32">
        <f>1500-670</f>
        <v>830</v>
      </c>
      <c r="L295" s="32">
        <v>0</v>
      </c>
      <c r="M295" s="28"/>
      <c r="N295" s="21">
        <f t="shared" si="84"/>
        <v>0</v>
      </c>
      <c r="O295" s="21">
        <f t="shared" si="85"/>
        <v>0</v>
      </c>
      <c r="P295" s="21">
        <f t="shared" si="86"/>
        <v>0</v>
      </c>
      <c r="Q295" s="62"/>
    </row>
    <row r="296" spans="3:17">
      <c r="C296" s="175"/>
      <c r="D296" s="177"/>
      <c r="E296" s="129"/>
      <c r="F296" s="129"/>
      <c r="G296" s="129"/>
      <c r="H296" s="59" t="s">
        <v>21</v>
      </c>
      <c r="I296" s="31">
        <v>0</v>
      </c>
      <c r="J296" s="32">
        <v>0</v>
      </c>
      <c r="K296" s="32">
        <v>0</v>
      </c>
      <c r="L296" s="28"/>
      <c r="M296" s="28"/>
      <c r="N296" s="21"/>
      <c r="O296" s="21"/>
      <c r="P296" s="21"/>
      <c r="Q296" s="62"/>
    </row>
    <row r="297" spans="3:17">
      <c r="C297" s="175"/>
      <c r="D297" s="177"/>
      <c r="E297" s="129"/>
      <c r="F297" s="129"/>
      <c r="G297" s="129"/>
      <c r="H297" s="59" t="s">
        <v>31</v>
      </c>
      <c r="I297" s="31">
        <v>0</v>
      </c>
      <c r="J297" s="32">
        <v>0</v>
      </c>
      <c r="K297" s="32">
        <v>0</v>
      </c>
      <c r="L297" s="28"/>
      <c r="M297" s="28"/>
      <c r="N297" s="21"/>
      <c r="O297" s="21"/>
      <c r="P297" s="21"/>
      <c r="Q297" s="62"/>
    </row>
    <row r="298" spans="3:17">
      <c r="C298" s="175"/>
      <c r="D298" s="177"/>
      <c r="E298" s="129"/>
      <c r="F298" s="129"/>
      <c r="G298" s="129"/>
      <c r="H298" s="59" t="s">
        <v>35</v>
      </c>
      <c r="I298" s="31">
        <v>0</v>
      </c>
      <c r="J298" s="32">
        <v>0</v>
      </c>
      <c r="K298" s="32">
        <v>0</v>
      </c>
      <c r="L298" s="28"/>
      <c r="M298" s="28"/>
      <c r="N298" s="21"/>
      <c r="O298" s="21"/>
      <c r="P298" s="21"/>
      <c r="Q298" s="62"/>
    </row>
    <row r="299" spans="3:17">
      <c r="C299" s="126" t="s">
        <v>156</v>
      </c>
      <c r="D299" s="177" t="s">
        <v>157</v>
      </c>
      <c r="E299" s="129" t="s">
        <v>158</v>
      </c>
      <c r="F299" s="129">
        <v>2021</v>
      </c>
      <c r="G299" s="129">
        <v>2021</v>
      </c>
      <c r="H299" s="59" t="s">
        <v>19</v>
      </c>
      <c r="I299" s="22">
        <f>I300+I301+I302+I303</f>
        <v>1000</v>
      </c>
      <c r="J299" s="4">
        <f t="shared" ref="J299:M299" si="95">J300+J301+J302+J303</f>
        <v>1000</v>
      </c>
      <c r="K299" s="4">
        <f t="shared" si="95"/>
        <v>1000</v>
      </c>
      <c r="L299" s="4">
        <f t="shared" si="95"/>
        <v>0</v>
      </c>
      <c r="M299" s="4">
        <f t="shared" si="95"/>
        <v>0</v>
      </c>
      <c r="N299" s="21">
        <f t="shared" si="84"/>
        <v>0</v>
      </c>
      <c r="O299" s="21">
        <f t="shared" si="85"/>
        <v>0</v>
      </c>
      <c r="P299" s="21">
        <f t="shared" si="86"/>
        <v>0</v>
      </c>
      <c r="Q299" s="62"/>
    </row>
    <row r="300" spans="3:17">
      <c r="C300" s="127"/>
      <c r="D300" s="177"/>
      <c r="E300" s="129"/>
      <c r="F300" s="129"/>
      <c r="G300" s="129"/>
      <c r="H300" s="59" t="s">
        <v>64</v>
      </c>
      <c r="I300" s="31">
        <v>1000</v>
      </c>
      <c r="J300" s="32">
        <v>1000</v>
      </c>
      <c r="K300" s="32">
        <v>1000</v>
      </c>
      <c r="L300" s="32">
        <v>0</v>
      </c>
      <c r="M300" s="28"/>
      <c r="N300" s="21">
        <f t="shared" si="84"/>
        <v>0</v>
      </c>
      <c r="O300" s="21">
        <f t="shared" si="85"/>
        <v>0</v>
      </c>
      <c r="P300" s="21">
        <f t="shared" si="86"/>
        <v>0</v>
      </c>
      <c r="Q300" s="62"/>
    </row>
    <row r="301" spans="3:17">
      <c r="C301" s="127"/>
      <c r="D301" s="177"/>
      <c r="E301" s="129"/>
      <c r="F301" s="129"/>
      <c r="G301" s="129"/>
      <c r="H301" s="59" t="s">
        <v>21</v>
      </c>
      <c r="I301" s="31">
        <v>0</v>
      </c>
      <c r="J301" s="32">
        <v>0</v>
      </c>
      <c r="K301" s="32">
        <v>0</v>
      </c>
      <c r="L301" s="28"/>
      <c r="M301" s="28"/>
      <c r="N301" s="21"/>
      <c r="O301" s="21"/>
      <c r="P301" s="21"/>
      <c r="Q301" s="62"/>
    </row>
    <row r="302" spans="3:17">
      <c r="C302" s="127"/>
      <c r="D302" s="177"/>
      <c r="E302" s="129"/>
      <c r="F302" s="129"/>
      <c r="G302" s="129"/>
      <c r="H302" s="59" t="s">
        <v>31</v>
      </c>
      <c r="I302" s="31">
        <v>0</v>
      </c>
      <c r="J302" s="32">
        <v>0</v>
      </c>
      <c r="K302" s="32">
        <v>0</v>
      </c>
      <c r="L302" s="28"/>
      <c r="M302" s="28"/>
      <c r="N302" s="21"/>
      <c r="O302" s="21"/>
      <c r="P302" s="21"/>
      <c r="Q302" s="62"/>
    </row>
    <row r="303" spans="3:17">
      <c r="C303" s="128"/>
      <c r="D303" s="177"/>
      <c r="E303" s="129"/>
      <c r="F303" s="129"/>
      <c r="G303" s="129"/>
      <c r="H303" s="59" t="s">
        <v>35</v>
      </c>
      <c r="I303" s="31">
        <v>0</v>
      </c>
      <c r="J303" s="32">
        <v>0</v>
      </c>
      <c r="K303" s="32">
        <v>0</v>
      </c>
      <c r="L303" s="28"/>
      <c r="M303" s="28"/>
      <c r="N303" s="21"/>
      <c r="O303" s="21"/>
      <c r="P303" s="21"/>
      <c r="Q303" s="62"/>
    </row>
    <row r="304" spans="3:17">
      <c r="C304" s="175" t="s">
        <v>159</v>
      </c>
      <c r="D304" s="177" t="s">
        <v>160</v>
      </c>
      <c r="E304" s="129" t="s">
        <v>158</v>
      </c>
      <c r="F304" s="129">
        <v>2021</v>
      </c>
      <c r="G304" s="129">
        <v>2021</v>
      </c>
      <c r="H304" s="59" t="s">
        <v>19</v>
      </c>
      <c r="I304" s="22">
        <f>I305+I306+I307+I308</f>
        <v>1000</v>
      </c>
      <c r="J304" s="4">
        <f t="shared" ref="J304:M304" si="96">J305+J306+J307+J308</f>
        <v>1000</v>
      </c>
      <c r="K304" s="4">
        <f t="shared" si="96"/>
        <v>1000</v>
      </c>
      <c r="L304" s="4">
        <f t="shared" si="96"/>
        <v>0</v>
      </c>
      <c r="M304" s="4">
        <f t="shared" si="96"/>
        <v>0</v>
      </c>
      <c r="N304" s="21">
        <f t="shared" si="84"/>
        <v>0</v>
      </c>
      <c r="O304" s="21">
        <f t="shared" si="85"/>
        <v>0</v>
      </c>
      <c r="P304" s="21">
        <f t="shared" si="86"/>
        <v>0</v>
      </c>
      <c r="Q304" s="62"/>
    </row>
    <row r="305" spans="3:17">
      <c r="C305" s="175"/>
      <c r="D305" s="177"/>
      <c r="E305" s="129"/>
      <c r="F305" s="129"/>
      <c r="G305" s="129"/>
      <c r="H305" s="59" t="s">
        <v>64</v>
      </c>
      <c r="I305" s="31">
        <v>1000</v>
      </c>
      <c r="J305" s="32">
        <v>1000</v>
      </c>
      <c r="K305" s="32">
        <v>1000</v>
      </c>
      <c r="L305" s="32">
        <v>0</v>
      </c>
      <c r="M305" s="28"/>
      <c r="N305" s="21">
        <f t="shared" si="84"/>
        <v>0</v>
      </c>
      <c r="O305" s="21">
        <f t="shared" si="85"/>
        <v>0</v>
      </c>
      <c r="P305" s="21">
        <f t="shared" si="86"/>
        <v>0</v>
      </c>
      <c r="Q305" s="62"/>
    </row>
    <row r="306" spans="3:17">
      <c r="C306" s="175"/>
      <c r="D306" s="177"/>
      <c r="E306" s="129"/>
      <c r="F306" s="129"/>
      <c r="G306" s="129"/>
      <c r="H306" s="59" t="s">
        <v>21</v>
      </c>
      <c r="I306" s="31">
        <v>0</v>
      </c>
      <c r="J306" s="32">
        <v>0</v>
      </c>
      <c r="K306" s="32">
        <v>0</v>
      </c>
      <c r="L306" s="28"/>
      <c r="M306" s="28"/>
      <c r="N306" s="21"/>
      <c r="O306" s="21"/>
      <c r="P306" s="21"/>
      <c r="Q306" s="62"/>
    </row>
    <row r="307" spans="3:17">
      <c r="C307" s="175"/>
      <c r="D307" s="177"/>
      <c r="E307" s="129"/>
      <c r="F307" s="129"/>
      <c r="G307" s="129"/>
      <c r="H307" s="59" t="s">
        <v>31</v>
      </c>
      <c r="I307" s="31">
        <v>0</v>
      </c>
      <c r="J307" s="32">
        <v>0</v>
      </c>
      <c r="K307" s="32">
        <v>0</v>
      </c>
      <c r="L307" s="28"/>
      <c r="M307" s="28"/>
      <c r="N307" s="21"/>
      <c r="O307" s="21"/>
      <c r="P307" s="21"/>
      <c r="Q307" s="62"/>
    </row>
    <row r="308" spans="3:17">
      <c r="C308" s="175"/>
      <c r="D308" s="177"/>
      <c r="E308" s="129"/>
      <c r="F308" s="129"/>
      <c r="G308" s="129"/>
      <c r="H308" s="59" t="s">
        <v>35</v>
      </c>
      <c r="I308" s="31">
        <v>0</v>
      </c>
      <c r="J308" s="32">
        <v>0</v>
      </c>
      <c r="K308" s="32">
        <v>0</v>
      </c>
      <c r="L308" s="28"/>
      <c r="M308" s="28"/>
      <c r="N308" s="21"/>
      <c r="O308" s="21"/>
      <c r="P308" s="21"/>
      <c r="Q308" s="62"/>
    </row>
    <row r="309" spans="3:17">
      <c r="C309" s="126" t="s">
        <v>161</v>
      </c>
      <c r="D309" s="151" t="s">
        <v>162</v>
      </c>
      <c r="E309" s="129" t="s">
        <v>163</v>
      </c>
      <c r="F309" s="129">
        <v>2021</v>
      </c>
      <c r="G309" s="129">
        <v>2021</v>
      </c>
      <c r="H309" s="59" t="s">
        <v>19</v>
      </c>
      <c r="I309" s="22">
        <f>I310+I311+I312+I313</f>
        <v>1300</v>
      </c>
      <c r="J309" s="4">
        <f t="shared" ref="J309:M309" si="97">J310+J311+J312+J313</f>
        <v>1300</v>
      </c>
      <c r="K309" s="4">
        <f t="shared" si="97"/>
        <v>1300</v>
      </c>
      <c r="L309" s="4">
        <f t="shared" si="97"/>
        <v>0</v>
      </c>
      <c r="M309" s="4">
        <f t="shared" si="97"/>
        <v>0</v>
      </c>
      <c r="N309" s="21">
        <f t="shared" si="84"/>
        <v>0</v>
      </c>
      <c r="O309" s="21">
        <f t="shared" si="85"/>
        <v>0</v>
      </c>
      <c r="P309" s="21">
        <f t="shared" si="86"/>
        <v>0</v>
      </c>
      <c r="Q309" s="62"/>
    </row>
    <row r="310" spans="3:17">
      <c r="C310" s="127"/>
      <c r="D310" s="151"/>
      <c r="E310" s="129"/>
      <c r="F310" s="129"/>
      <c r="G310" s="129"/>
      <c r="H310" s="59" t="s">
        <v>64</v>
      </c>
      <c r="I310" s="31">
        <v>1300</v>
      </c>
      <c r="J310" s="32">
        <v>1300</v>
      </c>
      <c r="K310" s="32">
        <v>1300</v>
      </c>
      <c r="L310" s="32">
        <v>0</v>
      </c>
      <c r="M310" s="28"/>
      <c r="N310" s="21">
        <f t="shared" si="84"/>
        <v>0</v>
      </c>
      <c r="O310" s="21">
        <f t="shared" si="85"/>
        <v>0</v>
      </c>
      <c r="P310" s="21">
        <f t="shared" si="86"/>
        <v>0</v>
      </c>
      <c r="Q310" s="62"/>
    </row>
    <row r="311" spans="3:17">
      <c r="C311" s="127"/>
      <c r="D311" s="151"/>
      <c r="E311" s="129"/>
      <c r="F311" s="129"/>
      <c r="G311" s="129"/>
      <c r="H311" s="59" t="s">
        <v>21</v>
      </c>
      <c r="I311" s="31">
        <v>0</v>
      </c>
      <c r="J311" s="32">
        <v>0</v>
      </c>
      <c r="K311" s="32">
        <v>0</v>
      </c>
      <c r="L311" s="28"/>
      <c r="M311" s="28"/>
      <c r="N311" s="21"/>
      <c r="O311" s="21"/>
      <c r="P311" s="21"/>
      <c r="Q311" s="62"/>
    </row>
    <row r="312" spans="3:17">
      <c r="C312" s="127"/>
      <c r="D312" s="151"/>
      <c r="E312" s="129"/>
      <c r="F312" s="129"/>
      <c r="G312" s="129"/>
      <c r="H312" s="59" t="s">
        <v>31</v>
      </c>
      <c r="I312" s="31">
        <v>0</v>
      </c>
      <c r="J312" s="32">
        <v>0</v>
      </c>
      <c r="K312" s="32">
        <v>0</v>
      </c>
      <c r="L312" s="28"/>
      <c r="M312" s="28"/>
      <c r="N312" s="21"/>
      <c r="O312" s="21"/>
      <c r="P312" s="21"/>
      <c r="Q312" s="62"/>
    </row>
    <row r="313" spans="3:17">
      <c r="C313" s="127"/>
      <c r="D313" s="151"/>
      <c r="E313" s="129"/>
      <c r="F313" s="129"/>
      <c r="G313" s="129"/>
      <c r="H313" s="59" t="s">
        <v>35</v>
      </c>
      <c r="I313" s="31">
        <v>0</v>
      </c>
      <c r="J313" s="32">
        <v>0</v>
      </c>
      <c r="K313" s="32">
        <v>0</v>
      </c>
      <c r="L313" s="28"/>
      <c r="M313" s="28"/>
      <c r="N313" s="21"/>
      <c r="O313" s="21"/>
      <c r="P313" s="21"/>
      <c r="Q313" s="62"/>
    </row>
    <row r="314" spans="3:17">
      <c r="C314" s="126" t="s">
        <v>164</v>
      </c>
      <c r="D314" s="151" t="s">
        <v>165</v>
      </c>
      <c r="E314" s="129" t="s">
        <v>163</v>
      </c>
      <c r="F314" s="129">
        <v>2021</v>
      </c>
      <c r="G314" s="129">
        <v>2021</v>
      </c>
      <c r="H314" s="59" t="s">
        <v>19</v>
      </c>
      <c r="I314" s="22">
        <f>I315+I316+I317+I318</f>
        <v>1000</v>
      </c>
      <c r="J314" s="4">
        <f t="shared" ref="J314:M314" si="98">J315+J316+J317+J318</f>
        <v>1000</v>
      </c>
      <c r="K314" s="4">
        <f t="shared" si="98"/>
        <v>1000</v>
      </c>
      <c r="L314" s="4">
        <f t="shared" si="98"/>
        <v>0</v>
      </c>
      <c r="M314" s="4">
        <f t="shared" si="98"/>
        <v>0</v>
      </c>
      <c r="N314" s="21">
        <f t="shared" si="84"/>
        <v>0</v>
      </c>
      <c r="O314" s="21">
        <f t="shared" si="85"/>
        <v>0</v>
      </c>
      <c r="P314" s="21">
        <f t="shared" si="86"/>
        <v>0</v>
      </c>
      <c r="Q314" s="62"/>
    </row>
    <row r="315" spans="3:17">
      <c r="C315" s="127"/>
      <c r="D315" s="151"/>
      <c r="E315" s="129"/>
      <c r="F315" s="129"/>
      <c r="G315" s="129"/>
      <c r="H315" s="59" t="s">
        <v>20</v>
      </c>
      <c r="I315" s="31">
        <v>1000</v>
      </c>
      <c r="J315" s="32">
        <v>1000</v>
      </c>
      <c r="K315" s="32">
        <v>1000</v>
      </c>
      <c r="L315" s="32">
        <v>0</v>
      </c>
      <c r="M315" s="28"/>
      <c r="N315" s="21">
        <f t="shared" si="84"/>
        <v>0</v>
      </c>
      <c r="O315" s="21">
        <f t="shared" si="85"/>
        <v>0</v>
      </c>
      <c r="P315" s="21">
        <f t="shared" si="86"/>
        <v>0</v>
      </c>
      <c r="Q315" s="62"/>
    </row>
    <row r="316" spans="3:17">
      <c r="C316" s="127"/>
      <c r="D316" s="151"/>
      <c r="E316" s="129"/>
      <c r="F316" s="129"/>
      <c r="G316" s="129"/>
      <c r="H316" s="59" t="s">
        <v>21</v>
      </c>
      <c r="I316" s="31">
        <v>0</v>
      </c>
      <c r="J316" s="32">
        <v>0</v>
      </c>
      <c r="K316" s="32">
        <v>0</v>
      </c>
      <c r="L316" s="28"/>
      <c r="M316" s="28"/>
      <c r="N316" s="21"/>
      <c r="O316" s="21"/>
      <c r="P316" s="21"/>
      <c r="Q316" s="62"/>
    </row>
    <row r="317" spans="3:17">
      <c r="C317" s="127"/>
      <c r="D317" s="151"/>
      <c r="E317" s="129"/>
      <c r="F317" s="129"/>
      <c r="G317" s="129"/>
      <c r="H317" s="59" t="s">
        <v>31</v>
      </c>
      <c r="I317" s="31">
        <v>0</v>
      </c>
      <c r="J317" s="32">
        <v>0</v>
      </c>
      <c r="K317" s="32">
        <v>0</v>
      </c>
      <c r="L317" s="28"/>
      <c r="M317" s="28"/>
      <c r="N317" s="21"/>
      <c r="O317" s="21"/>
      <c r="P317" s="21"/>
      <c r="Q317" s="62"/>
    </row>
    <row r="318" spans="3:17">
      <c r="C318" s="128"/>
      <c r="D318" s="151"/>
      <c r="E318" s="129"/>
      <c r="F318" s="129"/>
      <c r="G318" s="129"/>
      <c r="H318" s="59" t="s">
        <v>35</v>
      </c>
      <c r="I318" s="31">
        <v>0</v>
      </c>
      <c r="J318" s="32">
        <v>0</v>
      </c>
      <c r="K318" s="32">
        <v>0</v>
      </c>
      <c r="L318" s="28"/>
      <c r="M318" s="28"/>
      <c r="N318" s="21"/>
      <c r="O318" s="21"/>
      <c r="P318" s="21"/>
      <c r="Q318" s="62"/>
    </row>
    <row r="319" spans="3:17">
      <c r="C319" s="126" t="s">
        <v>166</v>
      </c>
      <c r="D319" s="177" t="s">
        <v>167</v>
      </c>
      <c r="E319" s="129" t="s">
        <v>168</v>
      </c>
      <c r="F319" s="129">
        <v>2021</v>
      </c>
      <c r="G319" s="129">
        <v>2021</v>
      </c>
      <c r="H319" s="59" t="s">
        <v>19</v>
      </c>
      <c r="I319" s="22">
        <f>I320+I321+I322+I323</f>
        <v>400</v>
      </c>
      <c r="J319" s="4">
        <f t="shared" ref="J319:M319" si="99">J320+J321+J322+J323</f>
        <v>400</v>
      </c>
      <c r="K319" s="4">
        <f t="shared" si="99"/>
        <v>400</v>
      </c>
      <c r="L319" s="4">
        <f t="shared" si="99"/>
        <v>0</v>
      </c>
      <c r="M319" s="4">
        <f t="shared" si="99"/>
        <v>0</v>
      </c>
      <c r="N319" s="21">
        <f t="shared" si="84"/>
        <v>0</v>
      </c>
      <c r="O319" s="21">
        <f t="shared" si="85"/>
        <v>0</v>
      </c>
      <c r="P319" s="21">
        <f t="shared" si="86"/>
        <v>0</v>
      </c>
      <c r="Q319" s="62"/>
    </row>
    <row r="320" spans="3:17">
      <c r="C320" s="127"/>
      <c r="D320" s="177"/>
      <c r="E320" s="129"/>
      <c r="F320" s="129"/>
      <c r="G320" s="129"/>
      <c r="H320" s="59" t="s">
        <v>64</v>
      </c>
      <c r="I320" s="31">
        <v>400</v>
      </c>
      <c r="J320" s="32">
        <v>400</v>
      </c>
      <c r="K320" s="32">
        <v>400</v>
      </c>
      <c r="L320" s="4">
        <v>0</v>
      </c>
      <c r="M320" s="4"/>
      <c r="N320" s="21">
        <f t="shared" si="84"/>
        <v>0</v>
      </c>
      <c r="O320" s="21">
        <f t="shared" si="85"/>
        <v>0</v>
      </c>
      <c r="P320" s="21">
        <f t="shared" si="86"/>
        <v>0</v>
      </c>
      <c r="Q320" s="62"/>
    </row>
    <row r="321" spans="3:17">
      <c r="C321" s="127"/>
      <c r="D321" s="177"/>
      <c r="E321" s="129"/>
      <c r="F321" s="129"/>
      <c r="G321" s="129"/>
      <c r="H321" s="59" t="s">
        <v>21</v>
      </c>
      <c r="I321" s="31">
        <v>0</v>
      </c>
      <c r="J321" s="32">
        <v>0</v>
      </c>
      <c r="K321" s="32">
        <v>0</v>
      </c>
      <c r="L321" s="4"/>
      <c r="M321" s="4"/>
      <c r="N321" s="21"/>
      <c r="O321" s="21"/>
      <c r="P321" s="21"/>
      <c r="Q321" s="62"/>
    </row>
    <row r="322" spans="3:17">
      <c r="C322" s="127"/>
      <c r="D322" s="177"/>
      <c r="E322" s="129"/>
      <c r="F322" s="129"/>
      <c r="G322" s="129"/>
      <c r="H322" s="59" t="s">
        <v>31</v>
      </c>
      <c r="I322" s="31">
        <v>0</v>
      </c>
      <c r="J322" s="32">
        <v>0</v>
      </c>
      <c r="K322" s="32">
        <v>0</v>
      </c>
      <c r="L322" s="4"/>
      <c r="M322" s="4"/>
      <c r="N322" s="21"/>
      <c r="O322" s="21"/>
      <c r="P322" s="21"/>
      <c r="Q322" s="62"/>
    </row>
    <row r="323" spans="3:17">
      <c r="C323" s="128"/>
      <c r="D323" s="177"/>
      <c r="E323" s="129"/>
      <c r="F323" s="129"/>
      <c r="G323" s="129"/>
      <c r="H323" s="59" t="s">
        <v>35</v>
      </c>
      <c r="I323" s="31">
        <v>0</v>
      </c>
      <c r="J323" s="32">
        <v>0</v>
      </c>
      <c r="K323" s="32">
        <v>0</v>
      </c>
      <c r="L323" s="4"/>
      <c r="M323" s="4"/>
      <c r="N323" s="21"/>
      <c r="O323" s="21"/>
      <c r="P323" s="21"/>
      <c r="Q323" s="62"/>
    </row>
    <row r="324" spans="3:17" hidden="1">
      <c r="C324" s="175" t="s">
        <v>169</v>
      </c>
      <c r="D324" s="153" t="s">
        <v>170</v>
      </c>
      <c r="E324" s="116" t="s">
        <v>171</v>
      </c>
      <c r="F324" s="116">
        <v>2022</v>
      </c>
      <c r="G324" s="116">
        <v>2022</v>
      </c>
      <c r="H324" s="59" t="s">
        <v>19</v>
      </c>
      <c r="I324" s="22">
        <f>I325+I326+I327+I328</f>
        <v>0</v>
      </c>
      <c r="J324" s="4">
        <f t="shared" ref="J324:K324" si="100">J325+J326+J327+J328</f>
        <v>0</v>
      </c>
      <c r="K324" s="4">
        <f t="shared" si="100"/>
        <v>0</v>
      </c>
      <c r="L324" s="32">
        <v>0</v>
      </c>
      <c r="M324" s="32">
        <v>0</v>
      </c>
      <c r="N324" s="21"/>
      <c r="O324" s="21"/>
      <c r="P324" s="21"/>
      <c r="Q324" s="62"/>
    </row>
    <row r="325" spans="3:17" hidden="1">
      <c r="C325" s="175"/>
      <c r="D325" s="154"/>
      <c r="E325" s="117"/>
      <c r="F325" s="117"/>
      <c r="G325" s="117"/>
      <c r="H325" s="59" t="s">
        <v>20</v>
      </c>
      <c r="I325" s="31">
        <v>0</v>
      </c>
      <c r="J325" s="32">
        <v>0</v>
      </c>
      <c r="K325" s="32">
        <v>0</v>
      </c>
      <c r="L325" s="33">
        <v>0</v>
      </c>
      <c r="N325" s="21"/>
      <c r="O325" s="21"/>
      <c r="P325" s="21"/>
      <c r="Q325" s="62"/>
    </row>
    <row r="326" spans="3:17" hidden="1">
      <c r="C326" s="175"/>
      <c r="D326" s="154"/>
      <c r="E326" s="117"/>
      <c r="F326" s="117"/>
      <c r="G326" s="117"/>
      <c r="H326" s="59" t="s">
        <v>21</v>
      </c>
      <c r="I326" s="31">
        <v>0</v>
      </c>
      <c r="J326" s="32">
        <v>0</v>
      </c>
      <c r="K326" s="32">
        <v>0</v>
      </c>
      <c r="N326" s="21"/>
      <c r="O326" s="21"/>
      <c r="P326" s="21"/>
      <c r="Q326" s="62"/>
    </row>
    <row r="327" spans="3:17" hidden="1">
      <c r="C327" s="175"/>
      <c r="D327" s="154"/>
      <c r="E327" s="117"/>
      <c r="F327" s="117"/>
      <c r="G327" s="117"/>
      <c r="H327" s="59" t="s">
        <v>31</v>
      </c>
      <c r="I327" s="31">
        <v>0</v>
      </c>
      <c r="J327" s="32">
        <v>0</v>
      </c>
      <c r="K327" s="32">
        <v>0</v>
      </c>
      <c r="N327" s="21"/>
      <c r="O327" s="21"/>
      <c r="P327" s="21"/>
      <c r="Q327" s="62"/>
    </row>
    <row r="328" spans="3:17" hidden="1">
      <c r="C328" s="175"/>
      <c r="D328" s="155"/>
      <c r="E328" s="118"/>
      <c r="F328" s="118"/>
      <c r="G328" s="118"/>
      <c r="H328" s="59" t="s">
        <v>35</v>
      </c>
      <c r="I328" s="31">
        <v>0</v>
      </c>
      <c r="J328" s="32">
        <v>0</v>
      </c>
      <c r="K328" s="32">
        <v>0</v>
      </c>
      <c r="N328" s="21"/>
      <c r="O328" s="21"/>
      <c r="P328" s="21"/>
      <c r="Q328" s="62"/>
    </row>
    <row r="329" spans="3:17" hidden="1">
      <c r="C329" s="97" t="s">
        <v>172</v>
      </c>
      <c r="D329" s="153" t="s">
        <v>173</v>
      </c>
      <c r="E329" s="116" t="s">
        <v>171</v>
      </c>
      <c r="F329" s="116">
        <v>2022</v>
      </c>
      <c r="G329" s="116">
        <v>2022</v>
      </c>
      <c r="H329" s="59" t="s">
        <v>19</v>
      </c>
      <c r="I329" s="22">
        <f>I330+I331+I332+I333</f>
        <v>0</v>
      </c>
      <c r="J329" s="4">
        <f t="shared" ref="J329:K329" si="101">J330+J331+J332+J333</f>
        <v>0</v>
      </c>
      <c r="K329" s="4">
        <f t="shared" si="101"/>
        <v>0</v>
      </c>
      <c r="L329" s="32">
        <v>0</v>
      </c>
      <c r="M329" s="32">
        <v>0</v>
      </c>
      <c r="N329" s="21"/>
      <c r="O329" s="21"/>
      <c r="P329" s="21"/>
      <c r="Q329" s="62"/>
    </row>
    <row r="330" spans="3:17" hidden="1">
      <c r="C330" s="98"/>
      <c r="D330" s="154"/>
      <c r="E330" s="117"/>
      <c r="F330" s="117"/>
      <c r="G330" s="117"/>
      <c r="H330" s="59" t="s">
        <v>20</v>
      </c>
      <c r="I330" s="31">
        <v>0</v>
      </c>
      <c r="J330" s="32">
        <v>0</v>
      </c>
      <c r="K330" s="32">
        <v>0</v>
      </c>
      <c r="L330" s="33">
        <v>0</v>
      </c>
      <c r="N330" s="21"/>
      <c r="O330" s="21"/>
      <c r="P330" s="21"/>
      <c r="Q330" s="62"/>
    </row>
    <row r="331" spans="3:17" hidden="1">
      <c r="C331" s="98"/>
      <c r="D331" s="154"/>
      <c r="E331" s="117"/>
      <c r="F331" s="117"/>
      <c r="G331" s="117"/>
      <c r="H331" s="59" t="s">
        <v>21</v>
      </c>
      <c r="I331" s="31">
        <v>0</v>
      </c>
      <c r="J331" s="32">
        <v>0</v>
      </c>
      <c r="K331" s="32">
        <v>0</v>
      </c>
      <c r="N331" s="21"/>
      <c r="O331" s="21"/>
      <c r="P331" s="21"/>
      <c r="Q331" s="62"/>
    </row>
    <row r="332" spans="3:17" hidden="1">
      <c r="C332" s="98"/>
      <c r="D332" s="154"/>
      <c r="E332" s="117"/>
      <c r="F332" s="117"/>
      <c r="G332" s="117"/>
      <c r="H332" s="59" t="s">
        <v>31</v>
      </c>
      <c r="I332" s="31">
        <v>0</v>
      </c>
      <c r="J332" s="32">
        <v>0</v>
      </c>
      <c r="K332" s="32">
        <v>0</v>
      </c>
      <c r="N332" s="21"/>
      <c r="O332" s="21"/>
      <c r="P332" s="21"/>
      <c r="Q332" s="62"/>
    </row>
    <row r="333" spans="3:17" hidden="1">
      <c r="C333" s="99"/>
      <c r="D333" s="155"/>
      <c r="E333" s="118"/>
      <c r="F333" s="118"/>
      <c r="G333" s="118"/>
      <c r="H333" s="59" t="s">
        <v>35</v>
      </c>
      <c r="I333" s="31">
        <v>0</v>
      </c>
      <c r="J333" s="32">
        <v>0</v>
      </c>
      <c r="K333" s="32">
        <v>0</v>
      </c>
      <c r="N333" s="21"/>
      <c r="O333" s="21"/>
      <c r="P333" s="21"/>
      <c r="Q333" s="62"/>
    </row>
    <row r="334" spans="3:17" hidden="1">
      <c r="C334" s="97" t="s">
        <v>174</v>
      </c>
      <c r="D334" s="153" t="s">
        <v>175</v>
      </c>
      <c r="E334" s="116" t="s">
        <v>158</v>
      </c>
      <c r="F334" s="116">
        <v>2022</v>
      </c>
      <c r="G334" s="116">
        <v>2022</v>
      </c>
      <c r="H334" s="59" t="s">
        <v>19</v>
      </c>
      <c r="I334" s="22">
        <f>I335+I336+I337+I338</f>
        <v>0</v>
      </c>
      <c r="J334" s="4">
        <f t="shared" ref="J334:K334" si="102">J335+J336+J337+J338</f>
        <v>0</v>
      </c>
      <c r="K334" s="4">
        <f t="shared" si="102"/>
        <v>0</v>
      </c>
      <c r="L334" s="32">
        <v>0</v>
      </c>
      <c r="M334" s="32">
        <v>0</v>
      </c>
      <c r="N334" s="21"/>
      <c r="O334" s="21"/>
      <c r="P334" s="21"/>
      <c r="Q334" s="62"/>
    </row>
    <row r="335" spans="3:17" hidden="1">
      <c r="C335" s="98"/>
      <c r="D335" s="154"/>
      <c r="E335" s="117"/>
      <c r="F335" s="117"/>
      <c r="G335" s="117"/>
      <c r="H335" s="59" t="s">
        <v>20</v>
      </c>
      <c r="I335" s="31">
        <v>0</v>
      </c>
      <c r="J335" s="32">
        <v>0</v>
      </c>
      <c r="K335" s="32">
        <v>0</v>
      </c>
      <c r="L335" s="33">
        <v>0</v>
      </c>
      <c r="N335" s="21"/>
      <c r="O335" s="21"/>
      <c r="P335" s="21"/>
      <c r="Q335" s="62"/>
    </row>
    <row r="336" spans="3:17" hidden="1">
      <c r="C336" s="98"/>
      <c r="D336" s="154"/>
      <c r="E336" s="117"/>
      <c r="F336" s="117"/>
      <c r="G336" s="117"/>
      <c r="H336" s="59" t="s">
        <v>21</v>
      </c>
      <c r="I336" s="31">
        <v>0</v>
      </c>
      <c r="J336" s="32">
        <v>0</v>
      </c>
      <c r="K336" s="32">
        <v>0</v>
      </c>
      <c r="N336" s="21"/>
      <c r="O336" s="21"/>
      <c r="P336" s="21"/>
      <c r="Q336" s="62"/>
    </row>
    <row r="337" spans="3:17" hidden="1">
      <c r="C337" s="98"/>
      <c r="D337" s="154"/>
      <c r="E337" s="117"/>
      <c r="F337" s="117"/>
      <c r="G337" s="117"/>
      <c r="H337" s="59" t="s">
        <v>31</v>
      </c>
      <c r="I337" s="31">
        <v>0</v>
      </c>
      <c r="J337" s="32">
        <v>0</v>
      </c>
      <c r="K337" s="32">
        <v>0</v>
      </c>
      <c r="N337" s="21"/>
      <c r="O337" s="21"/>
      <c r="P337" s="21"/>
      <c r="Q337" s="62"/>
    </row>
    <row r="338" spans="3:17" hidden="1">
      <c r="C338" s="98"/>
      <c r="D338" s="155"/>
      <c r="E338" s="118"/>
      <c r="F338" s="118"/>
      <c r="G338" s="118"/>
      <c r="H338" s="59" t="s">
        <v>35</v>
      </c>
      <c r="I338" s="31">
        <v>0</v>
      </c>
      <c r="J338" s="32">
        <v>0</v>
      </c>
      <c r="K338" s="32">
        <v>0</v>
      </c>
      <c r="N338" s="21"/>
      <c r="O338" s="21"/>
      <c r="P338" s="21"/>
      <c r="Q338" s="62"/>
    </row>
    <row r="339" spans="3:17" hidden="1">
      <c r="C339" s="97" t="s">
        <v>176</v>
      </c>
      <c r="D339" s="153" t="s">
        <v>177</v>
      </c>
      <c r="E339" s="116" t="s">
        <v>158</v>
      </c>
      <c r="F339" s="116">
        <v>2022</v>
      </c>
      <c r="G339" s="116">
        <v>2022</v>
      </c>
      <c r="H339" s="59" t="s">
        <v>19</v>
      </c>
      <c r="I339" s="22">
        <f>I340+I341+I342+I343</f>
        <v>0</v>
      </c>
      <c r="J339" s="4">
        <f t="shared" ref="J339:K339" si="103">J340+J341+J342+J343</f>
        <v>0</v>
      </c>
      <c r="K339" s="4">
        <f t="shared" si="103"/>
        <v>0</v>
      </c>
      <c r="L339" s="32">
        <v>0</v>
      </c>
      <c r="M339" s="32">
        <v>0</v>
      </c>
      <c r="N339" s="21"/>
      <c r="O339" s="21"/>
      <c r="P339" s="21"/>
      <c r="Q339" s="62"/>
    </row>
    <row r="340" spans="3:17" hidden="1">
      <c r="C340" s="98"/>
      <c r="D340" s="154"/>
      <c r="E340" s="117"/>
      <c r="F340" s="117"/>
      <c r="G340" s="117"/>
      <c r="H340" s="59" t="s">
        <v>20</v>
      </c>
      <c r="I340" s="31">
        <v>0</v>
      </c>
      <c r="J340" s="32">
        <v>0</v>
      </c>
      <c r="K340" s="32">
        <v>0</v>
      </c>
      <c r="N340" s="21"/>
      <c r="O340" s="21"/>
      <c r="P340" s="21"/>
      <c r="Q340" s="62"/>
    </row>
    <row r="341" spans="3:17" hidden="1">
      <c r="C341" s="98"/>
      <c r="D341" s="154"/>
      <c r="E341" s="117"/>
      <c r="F341" s="117"/>
      <c r="G341" s="117"/>
      <c r="H341" s="59" t="s">
        <v>21</v>
      </c>
      <c r="I341" s="31">
        <v>0</v>
      </c>
      <c r="J341" s="32">
        <v>0</v>
      </c>
      <c r="K341" s="32">
        <v>0</v>
      </c>
      <c r="N341" s="21"/>
      <c r="O341" s="21"/>
      <c r="P341" s="21"/>
      <c r="Q341" s="62"/>
    </row>
    <row r="342" spans="3:17" hidden="1">
      <c r="C342" s="98"/>
      <c r="D342" s="154"/>
      <c r="E342" s="117"/>
      <c r="F342" s="117"/>
      <c r="G342" s="117"/>
      <c r="H342" s="59" t="s">
        <v>31</v>
      </c>
      <c r="I342" s="31">
        <v>0</v>
      </c>
      <c r="J342" s="32">
        <v>0</v>
      </c>
      <c r="K342" s="32">
        <v>0</v>
      </c>
      <c r="N342" s="21"/>
      <c r="O342" s="21"/>
      <c r="P342" s="21"/>
      <c r="Q342" s="62"/>
    </row>
    <row r="343" spans="3:17" hidden="1">
      <c r="C343" s="99"/>
      <c r="D343" s="155"/>
      <c r="E343" s="118"/>
      <c r="F343" s="118"/>
      <c r="G343" s="118"/>
      <c r="H343" s="59" t="s">
        <v>35</v>
      </c>
      <c r="I343" s="31">
        <v>0</v>
      </c>
      <c r="J343" s="32">
        <v>0</v>
      </c>
      <c r="K343" s="32">
        <v>0</v>
      </c>
      <c r="N343" s="21"/>
      <c r="O343" s="21"/>
      <c r="P343" s="21"/>
      <c r="Q343" s="62"/>
    </row>
    <row r="344" spans="3:17" hidden="1">
      <c r="C344" s="97" t="s">
        <v>178</v>
      </c>
      <c r="D344" s="130" t="s">
        <v>179</v>
      </c>
      <c r="E344" s="116" t="s">
        <v>180</v>
      </c>
      <c r="F344" s="116">
        <v>2022</v>
      </c>
      <c r="G344" s="116">
        <v>2022</v>
      </c>
      <c r="H344" s="59" t="s">
        <v>19</v>
      </c>
      <c r="I344" s="22">
        <f>I345+I346+I347+I348</f>
        <v>0</v>
      </c>
      <c r="J344" s="4">
        <f t="shared" ref="J344:K344" si="104">J345+J346+J347+J348</f>
        <v>0</v>
      </c>
      <c r="K344" s="4">
        <f t="shared" si="104"/>
        <v>0</v>
      </c>
      <c r="L344" s="32">
        <v>0</v>
      </c>
      <c r="M344" s="32">
        <v>0</v>
      </c>
      <c r="N344" s="21"/>
      <c r="O344" s="21"/>
      <c r="P344" s="21"/>
      <c r="Q344" s="62"/>
    </row>
    <row r="345" spans="3:17" hidden="1">
      <c r="C345" s="98"/>
      <c r="D345" s="131"/>
      <c r="E345" s="117"/>
      <c r="F345" s="117"/>
      <c r="G345" s="117"/>
      <c r="H345" s="59" t="s">
        <v>20</v>
      </c>
      <c r="I345" s="31">
        <v>0</v>
      </c>
      <c r="J345" s="32">
        <v>0</v>
      </c>
      <c r="K345" s="32">
        <v>0</v>
      </c>
      <c r="N345" s="21"/>
      <c r="O345" s="21"/>
      <c r="P345" s="21"/>
      <c r="Q345" s="62"/>
    </row>
    <row r="346" spans="3:17" hidden="1">
      <c r="C346" s="98"/>
      <c r="D346" s="131"/>
      <c r="E346" s="117"/>
      <c r="F346" s="117"/>
      <c r="G346" s="117"/>
      <c r="H346" s="59" t="s">
        <v>21</v>
      </c>
      <c r="I346" s="31">
        <v>0</v>
      </c>
      <c r="J346" s="32">
        <v>0</v>
      </c>
      <c r="K346" s="32">
        <v>0</v>
      </c>
      <c r="N346" s="21"/>
      <c r="O346" s="21"/>
      <c r="P346" s="21"/>
      <c r="Q346" s="62"/>
    </row>
    <row r="347" spans="3:17" hidden="1">
      <c r="C347" s="98"/>
      <c r="D347" s="131"/>
      <c r="E347" s="117"/>
      <c r="F347" s="117"/>
      <c r="G347" s="117"/>
      <c r="H347" s="59" t="s">
        <v>31</v>
      </c>
      <c r="I347" s="31">
        <v>0</v>
      </c>
      <c r="J347" s="32">
        <v>0</v>
      </c>
      <c r="K347" s="32">
        <v>0</v>
      </c>
      <c r="N347" s="21"/>
      <c r="O347" s="21"/>
      <c r="P347" s="21"/>
      <c r="Q347" s="62"/>
    </row>
    <row r="348" spans="3:17" hidden="1">
      <c r="C348" s="99"/>
      <c r="D348" s="132"/>
      <c r="E348" s="118"/>
      <c r="F348" s="118"/>
      <c r="G348" s="118"/>
      <c r="H348" s="59" t="s">
        <v>35</v>
      </c>
      <c r="I348" s="31">
        <v>0</v>
      </c>
      <c r="J348" s="32">
        <v>0</v>
      </c>
      <c r="K348" s="32">
        <v>0</v>
      </c>
      <c r="N348" s="21"/>
      <c r="O348" s="21"/>
      <c r="P348" s="21"/>
      <c r="Q348" s="62"/>
    </row>
    <row r="349" spans="3:17" hidden="1">
      <c r="C349" s="97" t="s">
        <v>181</v>
      </c>
      <c r="D349" s="130" t="s">
        <v>182</v>
      </c>
      <c r="E349" s="116" t="s">
        <v>168</v>
      </c>
      <c r="F349" s="129">
        <v>2022</v>
      </c>
      <c r="G349" s="129">
        <v>2022</v>
      </c>
      <c r="H349" s="59" t="s">
        <v>19</v>
      </c>
      <c r="I349" s="22">
        <f>I350+I351+I352+I353</f>
        <v>0</v>
      </c>
      <c r="J349" s="4">
        <f t="shared" ref="J349:K349" si="105">J350+J351+J352+J353</f>
        <v>0</v>
      </c>
      <c r="K349" s="4">
        <f t="shared" si="105"/>
        <v>0</v>
      </c>
      <c r="L349" s="32">
        <v>0</v>
      </c>
      <c r="M349" s="32">
        <v>0</v>
      </c>
      <c r="N349" s="21"/>
      <c r="O349" s="21"/>
      <c r="P349" s="21"/>
      <c r="Q349" s="62"/>
    </row>
    <row r="350" spans="3:17" hidden="1">
      <c r="C350" s="98"/>
      <c r="D350" s="131"/>
      <c r="E350" s="117"/>
      <c r="F350" s="129"/>
      <c r="G350" s="129"/>
      <c r="H350" s="59" t="s">
        <v>20</v>
      </c>
      <c r="I350" s="31">
        <v>0</v>
      </c>
      <c r="J350" s="32">
        <v>0</v>
      </c>
      <c r="K350" s="32">
        <v>0</v>
      </c>
      <c r="N350" s="21"/>
      <c r="O350" s="21"/>
      <c r="P350" s="21"/>
      <c r="Q350" s="62"/>
    </row>
    <row r="351" spans="3:17" hidden="1">
      <c r="C351" s="98"/>
      <c r="D351" s="131"/>
      <c r="E351" s="117"/>
      <c r="F351" s="129"/>
      <c r="G351" s="129"/>
      <c r="H351" s="59" t="s">
        <v>21</v>
      </c>
      <c r="I351" s="31">
        <v>0</v>
      </c>
      <c r="J351" s="32">
        <v>0</v>
      </c>
      <c r="K351" s="32">
        <v>0</v>
      </c>
      <c r="N351" s="21"/>
      <c r="O351" s="21"/>
      <c r="P351" s="21"/>
      <c r="Q351" s="62"/>
    </row>
    <row r="352" spans="3:17" hidden="1">
      <c r="C352" s="98"/>
      <c r="D352" s="131"/>
      <c r="E352" s="117"/>
      <c r="F352" s="129"/>
      <c r="G352" s="129"/>
      <c r="H352" s="59" t="s">
        <v>31</v>
      </c>
      <c r="I352" s="31">
        <v>0</v>
      </c>
      <c r="J352" s="32">
        <v>0</v>
      </c>
      <c r="K352" s="32">
        <v>0</v>
      </c>
      <c r="N352" s="21"/>
      <c r="O352" s="21"/>
      <c r="P352" s="21"/>
      <c r="Q352" s="62"/>
    </row>
    <row r="353" spans="3:17" hidden="1">
      <c r="C353" s="99"/>
      <c r="D353" s="132"/>
      <c r="E353" s="118"/>
      <c r="F353" s="129"/>
      <c r="G353" s="129"/>
      <c r="H353" s="59" t="s">
        <v>35</v>
      </c>
      <c r="I353" s="31">
        <v>0</v>
      </c>
      <c r="J353" s="32">
        <v>0</v>
      </c>
      <c r="K353" s="32">
        <v>0</v>
      </c>
      <c r="N353" s="21"/>
      <c r="O353" s="21"/>
      <c r="P353" s="21"/>
      <c r="Q353" s="62"/>
    </row>
    <row r="354" spans="3:17" hidden="1">
      <c r="C354" s="122" t="s">
        <v>183</v>
      </c>
      <c r="D354" s="130" t="s">
        <v>184</v>
      </c>
      <c r="E354" s="116" t="s">
        <v>171</v>
      </c>
      <c r="F354" s="116">
        <v>2023</v>
      </c>
      <c r="G354" s="116">
        <v>2023</v>
      </c>
      <c r="H354" s="59" t="s">
        <v>19</v>
      </c>
      <c r="I354" s="22">
        <f>I355+I356+I357+I358</f>
        <v>0</v>
      </c>
      <c r="J354" s="4">
        <f t="shared" ref="J354:K354" si="106">J355+J356+J357+J358</f>
        <v>0</v>
      </c>
      <c r="K354" s="4">
        <f t="shared" si="106"/>
        <v>0</v>
      </c>
      <c r="L354" s="32">
        <v>0</v>
      </c>
      <c r="M354" s="32">
        <v>0</v>
      </c>
      <c r="N354" s="21"/>
      <c r="O354" s="21"/>
      <c r="P354" s="21"/>
      <c r="Q354" s="62"/>
    </row>
    <row r="355" spans="3:17" hidden="1">
      <c r="C355" s="122"/>
      <c r="D355" s="131"/>
      <c r="E355" s="117"/>
      <c r="F355" s="117"/>
      <c r="G355" s="117"/>
      <c r="H355" s="59" t="s">
        <v>20</v>
      </c>
      <c r="I355" s="31">
        <v>0</v>
      </c>
      <c r="J355" s="32">
        <v>0</v>
      </c>
      <c r="K355" s="32">
        <v>0</v>
      </c>
      <c r="N355" s="21"/>
      <c r="O355" s="21"/>
      <c r="P355" s="21"/>
      <c r="Q355" s="62"/>
    </row>
    <row r="356" spans="3:17" hidden="1">
      <c r="C356" s="122"/>
      <c r="D356" s="131"/>
      <c r="E356" s="117"/>
      <c r="F356" s="117"/>
      <c r="G356" s="117"/>
      <c r="H356" s="59" t="s">
        <v>21</v>
      </c>
      <c r="I356" s="31">
        <v>0</v>
      </c>
      <c r="J356" s="32">
        <v>0</v>
      </c>
      <c r="K356" s="32">
        <v>0</v>
      </c>
      <c r="N356" s="21"/>
      <c r="O356" s="21"/>
      <c r="P356" s="21"/>
      <c r="Q356" s="62"/>
    </row>
    <row r="357" spans="3:17" hidden="1">
      <c r="C357" s="122"/>
      <c r="D357" s="131"/>
      <c r="E357" s="117"/>
      <c r="F357" s="117"/>
      <c r="G357" s="117"/>
      <c r="H357" s="59" t="s">
        <v>31</v>
      </c>
      <c r="I357" s="31">
        <v>0</v>
      </c>
      <c r="J357" s="32">
        <v>0</v>
      </c>
      <c r="K357" s="32">
        <v>0</v>
      </c>
      <c r="N357" s="21"/>
      <c r="O357" s="21"/>
      <c r="P357" s="21"/>
      <c r="Q357" s="62"/>
    </row>
    <row r="358" spans="3:17" hidden="1">
      <c r="C358" s="122"/>
      <c r="D358" s="131"/>
      <c r="E358" s="118"/>
      <c r="F358" s="118"/>
      <c r="G358" s="118"/>
      <c r="H358" s="59" t="s">
        <v>35</v>
      </c>
      <c r="I358" s="31">
        <v>0</v>
      </c>
      <c r="J358" s="32">
        <v>0</v>
      </c>
      <c r="K358" s="32">
        <v>0</v>
      </c>
      <c r="N358" s="21"/>
      <c r="O358" s="21"/>
      <c r="P358" s="21"/>
      <c r="Q358" s="62"/>
    </row>
    <row r="359" spans="3:17" hidden="1">
      <c r="C359" s="122" t="s">
        <v>185</v>
      </c>
      <c r="D359" s="153" t="s">
        <v>186</v>
      </c>
      <c r="E359" s="116" t="s">
        <v>158</v>
      </c>
      <c r="F359" s="116">
        <v>2023</v>
      </c>
      <c r="G359" s="116">
        <v>2023</v>
      </c>
      <c r="H359" s="59" t="s">
        <v>19</v>
      </c>
      <c r="I359" s="22">
        <f>I360+I361+I362+I363</f>
        <v>0</v>
      </c>
      <c r="J359" s="4">
        <f t="shared" ref="J359:K359" si="107">J360+J361+J362+J363</f>
        <v>0</v>
      </c>
      <c r="K359" s="4">
        <f t="shared" si="107"/>
        <v>0</v>
      </c>
      <c r="L359" s="32">
        <v>0</v>
      </c>
      <c r="M359" s="32">
        <v>0</v>
      </c>
      <c r="N359" s="21"/>
      <c r="O359" s="21"/>
      <c r="P359" s="21"/>
      <c r="Q359" s="62"/>
    </row>
    <row r="360" spans="3:17" hidden="1">
      <c r="C360" s="122"/>
      <c r="D360" s="154"/>
      <c r="E360" s="117"/>
      <c r="F360" s="117"/>
      <c r="G360" s="117"/>
      <c r="H360" s="59" t="s">
        <v>20</v>
      </c>
      <c r="I360" s="31">
        <v>0</v>
      </c>
      <c r="J360" s="32">
        <v>0</v>
      </c>
      <c r="K360" s="32">
        <v>0</v>
      </c>
      <c r="N360" s="21"/>
      <c r="O360" s="21"/>
      <c r="P360" s="21"/>
      <c r="Q360" s="62"/>
    </row>
    <row r="361" spans="3:17" hidden="1">
      <c r="C361" s="122"/>
      <c r="D361" s="154"/>
      <c r="E361" s="117"/>
      <c r="F361" s="117"/>
      <c r="G361" s="117"/>
      <c r="H361" s="59" t="s">
        <v>21</v>
      </c>
      <c r="I361" s="31">
        <v>0</v>
      </c>
      <c r="J361" s="32">
        <v>0</v>
      </c>
      <c r="K361" s="32">
        <v>0</v>
      </c>
      <c r="N361" s="21"/>
      <c r="O361" s="21"/>
      <c r="P361" s="21"/>
      <c r="Q361" s="62"/>
    </row>
    <row r="362" spans="3:17" hidden="1">
      <c r="C362" s="122"/>
      <c r="D362" s="154"/>
      <c r="E362" s="117"/>
      <c r="F362" s="117"/>
      <c r="G362" s="117"/>
      <c r="H362" s="59" t="s">
        <v>31</v>
      </c>
      <c r="I362" s="22">
        <v>0</v>
      </c>
      <c r="J362" s="4">
        <v>0</v>
      </c>
      <c r="K362" s="4">
        <v>0</v>
      </c>
      <c r="N362" s="21"/>
      <c r="O362" s="21"/>
      <c r="P362" s="21"/>
      <c r="Q362" s="62"/>
    </row>
    <row r="363" spans="3:17" hidden="1">
      <c r="C363" s="122"/>
      <c r="D363" s="155"/>
      <c r="E363" s="118"/>
      <c r="F363" s="118"/>
      <c r="G363" s="118"/>
      <c r="H363" s="59" t="s">
        <v>35</v>
      </c>
      <c r="I363" s="22">
        <v>0</v>
      </c>
      <c r="J363" s="4">
        <v>0</v>
      </c>
      <c r="K363" s="4">
        <v>0</v>
      </c>
      <c r="N363" s="21"/>
      <c r="O363" s="21"/>
      <c r="P363" s="21"/>
      <c r="Q363" s="62"/>
    </row>
    <row r="364" spans="3:17" hidden="1">
      <c r="C364" s="122" t="s">
        <v>187</v>
      </c>
      <c r="D364" s="130" t="s">
        <v>188</v>
      </c>
      <c r="E364" s="116" t="s">
        <v>158</v>
      </c>
      <c r="F364" s="116">
        <v>2023</v>
      </c>
      <c r="G364" s="116">
        <v>2023</v>
      </c>
      <c r="H364" s="59" t="s">
        <v>19</v>
      </c>
      <c r="I364" s="22">
        <f>I365+I366+I367+I368</f>
        <v>0</v>
      </c>
      <c r="J364" s="4">
        <f t="shared" ref="J364:K364" si="108">J365+J366+J367+J368</f>
        <v>0</v>
      </c>
      <c r="K364" s="4">
        <f t="shared" si="108"/>
        <v>0</v>
      </c>
      <c r="L364" s="32">
        <v>0</v>
      </c>
      <c r="M364" s="32">
        <v>0</v>
      </c>
      <c r="N364" s="21"/>
      <c r="O364" s="21"/>
      <c r="P364" s="21"/>
      <c r="Q364" s="62"/>
    </row>
    <row r="365" spans="3:17" hidden="1">
      <c r="C365" s="122"/>
      <c r="D365" s="131"/>
      <c r="E365" s="117"/>
      <c r="F365" s="117"/>
      <c r="G365" s="117"/>
      <c r="H365" s="59" t="s">
        <v>20</v>
      </c>
      <c r="I365" s="31">
        <v>0</v>
      </c>
      <c r="J365" s="32">
        <v>0</v>
      </c>
      <c r="K365" s="32">
        <v>0</v>
      </c>
      <c r="N365" s="21"/>
      <c r="O365" s="21"/>
      <c r="P365" s="21"/>
      <c r="Q365" s="62"/>
    </row>
    <row r="366" spans="3:17" hidden="1">
      <c r="C366" s="122"/>
      <c r="D366" s="131"/>
      <c r="E366" s="117"/>
      <c r="F366" s="117"/>
      <c r="G366" s="117"/>
      <c r="H366" s="59" t="s">
        <v>21</v>
      </c>
      <c r="I366" s="31">
        <v>0</v>
      </c>
      <c r="J366" s="32">
        <v>0</v>
      </c>
      <c r="K366" s="32">
        <v>0</v>
      </c>
      <c r="N366" s="21"/>
      <c r="O366" s="21"/>
      <c r="P366" s="21"/>
      <c r="Q366" s="62"/>
    </row>
    <row r="367" spans="3:17" hidden="1">
      <c r="C367" s="122"/>
      <c r="D367" s="131"/>
      <c r="E367" s="117"/>
      <c r="F367" s="117"/>
      <c r="G367" s="117"/>
      <c r="H367" s="59" t="s">
        <v>31</v>
      </c>
      <c r="I367" s="22">
        <v>0</v>
      </c>
      <c r="J367" s="4">
        <v>0</v>
      </c>
      <c r="K367" s="4">
        <v>0</v>
      </c>
      <c r="N367" s="21"/>
      <c r="O367" s="21"/>
      <c r="P367" s="21"/>
      <c r="Q367" s="62"/>
    </row>
    <row r="368" spans="3:17" hidden="1">
      <c r="C368" s="122"/>
      <c r="D368" s="132"/>
      <c r="E368" s="118"/>
      <c r="F368" s="118"/>
      <c r="G368" s="118"/>
      <c r="H368" s="59" t="s">
        <v>35</v>
      </c>
      <c r="I368" s="22">
        <v>0</v>
      </c>
      <c r="J368" s="4">
        <v>0</v>
      </c>
      <c r="K368" s="4">
        <v>0</v>
      </c>
      <c r="N368" s="21"/>
      <c r="O368" s="21"/>
      <c r="P368" s="21"/>
      <c r="Q368" s="62"/>
    </row>
    <row r="369" spans="3:17" hidden="1">
      <c r="C369" s="122" t="s">
        <v>189</v>
      </c>
      <c r="D369" s="130" t="s">
        <v>190</v>
      </c>
      <c r="E369" s="116" t="s">
        <v>168</v>
      </c>
      <c r="F369" s="116">
        <v>2023</v>
      </c>
      <c r="G369" s="116">
        <v>2023</v>
      </c>
      <c r="H369" s="59" t="s">
        <v>19</v>
      </c>
      <c r="I369" s="22">
        <f>I370+I371+I372+I373</f>
        <v>0</v>
      </c>
      <c r="J369" s="4">
        <f t="shared" ref="J369:K369" si="109">J370+J371+J372+J373</f>
        <v>0</v>
      </c>
      <c r="K369" s="4">
        <f t="shared" si="109"/>
        <v>0</v>
      </c>
      <c r="L369" s="32">
        <v>0</v>
      </c>
      <c r="M369" s="32">
        <v>0</v>
      </c>
      <c r="N369" s="21"/>
      <c r="O369" s="21"/>
      <c r="P369" s="21"/>
      <c r="Q369" s="62"/>
    </row>
    <row r="370" spans="3:17" hidden="1">
      <c r="C370" s="122"/>
      <c r="D370" s="131"/>
      <c r="E370" s="117"/>
      <c r="F370" s="117"/>
      <c r="G370" s="117"/>
      <c r="H370" s="59" t="s">
        <v>20</v>
      </c>
      <c r="I370" s="31">
        <v>0</v>
      </c>
      <c r="J370" s="32">
        <v>0</v>
      </c>
      <c r="K370" s="32">
        <v>0</v>
      </c>
      <c r="N370" s="21"/>
      <c r="O370" s="21"/>
      <c r="P370" s="21"/>
      <c r="Q370" s="62"/>
    </row>
    <row r="371" spans="3:17" hidden="1">
      <c r="C371" s="122"/>
      <c r="D371" s="131"/>
      <c r="E371" s="117"/>
      <c r="F371" s="117"/>
      <c r="G371" s="117"/>
      <c r="H371" s="59" t="s">
        <v>21</v>
      </c>
      <c r="I371" s="31">
        <v>0</v>
      </c>
      <c r="J371" s="32">
        <v>0</v>
      </c>
      <c r="K371" s="32">
        <v>0</v>
      </c>
      <c r="N371" s="21"/>
      <c r="O371" s="21"/>
      <c r="P371" s="21"/>
      <c r="Q371" s="62"/>
    </row>
    <row r="372" spans="3:17" hidden="1">
      <c r="C372" s="122"/>
      <c r="D372" s="131"/>
      <c r="E372" s="117"/>
      <c r="F372" s="117"/>
      <c r="G372" s="117"/>
      <c r="H372" s="59" t="s">
        <v>31</v>
      </c>
      <c r="I372" s="22">
        <v>0</v>
      </c>
      <c r="J372" s="4">
        <v>0</v>
      </c>
      <c r="K372" s="4">
        <v>0</v>
      </c>
      <c r="N372" s="21"/>
      <c r="O372" s="21"/>
      <c r="P372" s="21"/>
      <c r="Q372" s="62"/>
    </row>
    <row r="373" spans="3:17" hidden="1">
      <c r="C373" s="122"/>
      <c r="D373" s="132"/>
      <c r="E373" s="118"/>
      <c r="F373" s="118"/>
      <c r="G373" s="118"/>
      <c r="H373" s="59" t="s">
        <v>35</v>
      </c>
      <c r="I373" s="22">
        <v>0</v>
      </c>
      <c r="J373" s="4">
        <v>0</v>
      </c>
      <c r="K373" s="4">
        <v>0</v>
      </c>
      <c r="N373" s="21"/>
      <c r="O373" s="21"/>
      <c r="P373" s="21"/>
      <c r="Q373" s="62"/>
    </row>
    <row r="374" spans="3:17">
      <c r="C374" s="97" t="s">
        <v>191</v>
      </c>
      <c r="D374" s="163" t="s">
        <v>192</v>
      </c>
      <c r="E374" s="116" t="s">
        <v>34</v>
      </c>
      <c r="F374" s="116">
        <v>2021</v>
      </c>
      <c r="G374" s="116">
        <v>2023</v>
      </c>
      <c r="H374" s="59" t="s">
        <v>19</v>
      </c>
      <c r="I374" s="22">
        <f>I375+I376+I377+I378</f>
        <v>13400</v>
      </c>
      <c r="J374" s="4">
        <f t="shared" ref="J374:K374" si="110">J375+J376+J377+J378</f>
        <v>13400</v>
      </c>
      <c r="K374" s="4">
        <f t="shared" si="110"/>
        <v>12060</v>
      </c>
      <c r="L374" s="4">
        <f t="shared" ref="L374:M374" si="111">L375+L376+L377+L378</f>
        <v>3000</v>
      </c>
      <c r="M374" s="4">
        <f t="shared" si="111"/>
        <v>3000</v>
      </c>
      <c r="N374" s="21">
        <f t="shared" ref="N374:N395" si="112">M374/I374*100</f>
        <v>22.388059701492537</v>
      </c>
      <c r="O374" s="21">
        <f t="shared" ref="O374:O395" si="113">M374/J374*100</f>
        <v>22.388059701492537</v>
      </c>
      <c r="P374" s="21">
        <f t="shared" ref="P374:P395" si="114">L374/K374*100</f>
        <v>24.875621890547265</v>
      </c>
      <c r="Q374" s="62"/>
    </row>
    <row r="375" spans="3:17">
      <c r="C375" s="98"/>
      <c r="D375" s="164"/>
      <c r="E375" s="117"/>
      <c r="F375" s="117"/>
      <c r="G375" s="117"/>
      <c r="H375" s="59" t="s">
        <v>64</v>
      </c>
      <c r="I375" s="31">
        <f>I380+I385+I390+I395+I400+I405+I410+I415+I420+I425+I430+I435</f>
        <v>13400</v>
      </c>
      <c r="J375" s="32">
        <f t="shared" ref="J375:K375" si="115">J380+J385+J390+J395+J400+J405+J410+J415+J420+J425+J430+J435</f>
        <v>13400</v>
      </c>
      <c r="K375" s="32">
        <f t="shared" si="115"/>
        <v>12060</v>
      </c>
      <c r="L375" s="32">
        <f t="shared" ref="L375:M375" si="116">L380+L385+L390+L395+L400+L405+L410+L415+L420+L425+L430+L435</f>
        <v>3000</v>
      </c>
      <c r="M375" s="32">
        <f t="shared" si="116"/>
        <v>3000</v>
      </c>
      <c r="N375" s="21">
        <f t="shared" si="112"/>
        <v>22.388059701492537</v>
      </c>
      <c r="O375" s="21">
        <f t="shared" si="113"/>
        <v>22.388059701492537</v>
      </c>
      <c r="P375" s="21">
        <f t="shared" si="114"/>
        <v>24.875621890547265</v>
      </c>
      <c r="Q375" s="62"/>
    </row>
    <row r="376" spans="3:17">
      <c r="C376" s="98"/>
      <c r="D376" s="164"/>
      <c r="E376" s="117"/>
      <c r="F376" s="117"/>
      <c r="G376" s="117"/>
      <c r="H376" s="59" t="s">
        <v>21</v>
      </c>
      <c r="I376" s="31">
        <v>0</v>
      </c>
      <c r="J376" s="32">
        <v>0</v>
      </c>
      <c r="K376" s="32">
        <v>0</v>
      </c>
      <c r="L376" s="28"/>
      <c r="M376" s="28"/>
      <c r="N376" s="21"/>
      <c r="O376" s="21"/>
      <c r="P376" s="21"/>
      <c r="Q376" s="62"/>
    </row>
    <row r="377" spans="3:17">
      <c r="C377" s="98"/>
      <c r="D377" s="164"/>
      <c r="E377" s="117"/>
      <c r="F377" s="117"/>
      <c r="G377" s="117"/>
      <c r="H377" s="59" t="s">
        <v>22</v>
      </c>
      <c r="I377" s="31">
        <v>0</v>
      </c>
      <c r="J377" s="32">
        <v>0</v>
      </c>
      <c r="K377" s="32">
        <v>0</v>
      </c>
      <c r="L377" s="28"/>
      <c r="M377" s="28"/>
      <c r="N377" s="21"/>
      <c r="O377" s="21"/>
      <c r="P377" s="21"/>
      <c r="Q377" s="62"/>
    </row>
    <row r="378" spans="3:17">
      <c r="C378" s="99"/>
      <c r="D378" s="165"/>
      <c r="E378" s="118"/>
      <c r="F378" s="118"/>
      <c r="G378" s="118"/>
      <c r="H378" s="59" t="s">
        <v>35</v>
      </c>
      <c r="I378" s="31">
        <v>0</v>
      </c>
      <c r="J378" s="32">
        <v>0</v>
      </c>
      <c r="K378" s="32">
        <v>0</v>
      </c>
      <c r="L378" s="28"/>
      <c r="M378" s="28"/>
      <c r="N378" s="21"/>
      <c r="O378" s="21"/>
      <c r="P378" s="21"/>
      <c r="Q378" s="62"/>
    </row>
    <row r="379" spans="3:17">
      <c r="C379" s="97" t="s">
        <v>193</v>
      </c>
      <c r="D379" s="163" t="s">
        <v>194</v>
      </c>
      <c r="E379" s="116" t="s">
        <v>195</v>
      </c>
      <c r="F379" s="116">
        <v>2021</v>
      </c>
      <c r="G379" s="116">
        <v>2021</v>
      </c>
      <c r="H379" s="59" t="s">
        <v>19</v>
      </c>
      <c r="I379" s="22">
        <f>I380+I381+I382+I383</f>
        <v>7000</v>
      </c>
      <c r="J379" s="4">
        <f t="shared" ref="J379:K379" si="117">J380+J381+J382+J383</f>
        <v>7000</v>
      </c>
      <c r="K379" s="4">
        <f t="shared" si="117"/>
        <v>5660</v>
      </c>
      <c r="L379" s="32">
        <f t="shared" ref="L379:M379" si="118">L380</f>
        <v>3000</v>
      </c>
      <c r="M379" s="32">
        <f t="shared" si="118"/>
        <v>3000</v>
      </c>
      <c r="N379" s="21">
        <f t="shared" si="112"/>
        <v>42.857142857142854</v>
      </c>
      <c r="O379" s="21">
        <f t="shared" si="113"/>
        <v>42.857142857142854</v>
      </c>
      <c r="P379" s="21">
        <f t="shared" si="114"/>
        <v>53.003533568904594</v>
      </c>
      <c r="Q379" s="62"/>
    </row>
    <row r="380" spans="3:17">
      <c r="C380" s="98"/>
      <c r="D380" s="164"/>
      <c r="E380" s="117"/>
      <c r="F380" s="117"/>
      <c r="G380" s="117"/>
      <c r="H380" s="59" t="s">
        <v>64</v>
      </c>
      <c r="I380" s="31">
        <v>7000</v>
      </c>
      <c r="J380" s="32">
        <v>7000</v>
      </c>
      <c r="K380" s="32">
        <f>7000-1340</f>
        <v>5660</v>
      </c>
      <c r="L380" s="32">
        <v>3000</v>
      </c>
      <c r="M380" s="32">
        <v>3000</v>
      </c>
      <c r="N380" s="21">
        <f t="shared" si="112"/>
        <v>42.857142857142854</v>
      </c>
      <c r="O380" s="21">
        <f t="shared" si="113"/>
        <v>42.857142857142854</v>
      </c>
      <c r="P380" s="21">
        <f t="shared" si="114"/>
        <v>53.003533568904594</v>
      </c>
      <c r="Q380" s="62"/>
    </row>
    <row r="381" spans="3:17">
      <c r="C381" s="98"/>
      <c r="D381" s="164"/>
      <c r="E381" s="117"/>
      <c r="F381" s="117"/>
      <c r="G381" s="117"/>
      <c r="H381" s="59" t="s">
        <v>21</v>
      </c>
      <c r="I381" s="31">
        <v>0</v>
      </c>
      <c r="J381" s="32">
        <v>0</v>
      </c>
      <c r="K381" s="32">
        <v>0</v>
      </c>
      <c r="L381" s="28"/>
      <c r="M381" s="28"/>
      <c r="N381" s="21"/>
      <c r="O381" s="21"/>
      <c r="P381" s="21"/>
      <c r="Q381" s="62"/>
    </row>
    <row r="382" spans="3:17">
      <c r="C382" s="98"/>
      <c r="D382" s="164"/>
      <c r="E382" s="117"/>
      <c r="F382" s="117"/>
      <c r="G382" s="117"/>
      <c r="H382" s="59" t="s">
        <v>22</v>
      </c>
      <c r="I382" s="31">
        <v>0</v>
      </c>
      <c r="J382" s="32">
        <v>0</v>
      </c>
      <c r="K382" s="32">
        <v>0</v>
      </c>
      <c r="L382" s="28"/>
      <c r="M382" s="28"/>
      <c r="N382" s="21"/>
      <c r="O382" s="21"/>
      <c r="P382" s="21"/>
      <c r="Q382" s="62"/>
    </row>
    <row r="383" spans="3:17">
      <c r="C383" s="99"/>
      <c r="D383" s="165"/>
      <c r="E383" s="118"/>
      <c r="F383" s="118"/>
      <c r="G383" s="118"/>
      <c r="H383" s="59" t="s">
        <v>35</v>
      </c>
      <c r="I383" s="31">
        <v>0</v>
      </c>
      <c r="J383" s="32">
        <v>0</v>
      </c>
      <c r="K383" s="32">
        <v>0</v>
      </c>
      <c r="L383" s="28"/>
      <c r="M383" s="28"/>
      <c r="N383" s="21"/>
      <c r="O383" s="21"/>
      <c r="P383" s="21"/>
      <c r="Q383" s="62"/>
    </row>
    <row r="384" spans="3:17">
      <c r="C384" s="97" t="s">
        <v>196</v>
      </c>
      <c r="D384" s="153" t="s">
        <v>197</v>
      </c>
      <c r="E384" s="116" t="s">
        <v>195</v>
      </c>
      <c r="F384" s="116">
        <v>2021</v>
      </c>
      <c r="G384" s="116">
        <v>2021</v>
      </c>
      <c r="H384" s="59" t="s">
        <v>19</v>
      </c>
      <c r="I384" s="22">
        <f>I385+I386+I387+I388</f>
        <v>4500</v>
      </c>
      <c r="J384" s="4">
        <f t="shared" ref="J384:K384" si="119">J385+J386+J387+J388</f>
        <v>4500</v>
      </c>
      <c r="K384" s="4">
        <f t="shared" si="119"/>
        <v>4500</v>
      </c>
      <c r="L384" s="32">
        <f t="shared" ref="L384:M384" si="120">L385</f>
        <v>0</v>
      </c>
      <c r="M384" s="32">
        <f t="shared" si="120"/>
        <v>0</v>
      </c>
      <c r="N384" s="21">
        <f t="shared" si="112"/>
        <v>0</v>
      </c>
      <c r="O384" s="21">
        <f t="shared" si="113"/>
        <v>0</v>
      </c>
      <c r="P384" s="21">
        <f t="shared" si="114"/>
        <v>0</v>
      </c>
      <c r="Q384" s="62"/>
    </row>
    <row r="385" spans="3:17">
      <c r="C385" s="98"/>
      <c r="D385" s="154"/>
      <c r="E385" s="117"/>
      <c r="F385" s="117"/>
      <c r="G385" s="117"/>
      <c r="H385" s="59" t="s">
        <v>64</v>
      </c>
      <c r="I385" s="31">
        <v>4500</v>
      </c>
      <c r="J385" s="32">
        <v>4500</v>
      </c>
      <c r="K385" s="32">
        <v>4500</v>
      </c>
      <c r="L385" s="28"/>
      <c r="M385" s="28"/>
      <c r="N385" s="21">
        <f t="shared" si="112"/>
        <v>0</v>
      </c>
      <c r="O385" s="21">
        <f t="shared" si="113"/>
        <v>0</v>
      </c>
      <c r="P385" s="21">
        <f t="shared" si="114"/>
        <v>0</v>
      </c>
      <c r="Q385" s="62"/>
    </row>
    <row r="386" spans="3:17">
      <c r="C386" s="98"/>
      <c r="D386" s="154"/>
      <c r="E386" s="117"/>
      <c r="F386" s="117"/>
      <c r="G386" s="117"/>
      <c r="H386" s="59" t="s">
        <v>21</v>
      </c>
      <c r="I386" s="31">
        <v>0</v>
      </c>
      <c r="J386" s="32">
        <v>0</v>
      </c>
      <c r="K386" s="32">
        <v>0</v>
      </c>
      <c r="L386" s="28"/>
      <c r="M386" s="28"/>
      <c r="N386" s="21"/>
      <c r="O386" s="21"/>
      <c r="P386" s="21"/>
      <c r="Q386" s="62"/>
    </row>
    <row r="387" spans="3:17">
      <c r="C387" s="98"/>
      <c r="D387" s="154"/>
      <c r="E387" s="117"/>
      <c r="F387" s="117"/>
      <c r="G387" s="117"/>
      <c r="H387" s="59" t="s">
        <v>22</v>
      </c>
      <c r="I387" s="31">
        <v>0</v>
      </c>
      <c r="J387" s="32">
        <v>0</v>
      </c>
      <c r="K387" s="32">
        <v>0</v>
      </c>
      <c r="L387" s="28"/>
      <c r="M387" s="28"/>
      <c r="N387" s="21"/>
      <c r="O387" s="21"/>
      <c r="P387" s="21"/>
      <c r="Q387" s="62"/>
    </row>
    <row r="388" spans="3:17">
      <c r="C388" s="99"/>
      <c r="D388" s="155"/>
      <c r="E388" s="118"/>
      <c r="F388" s="118"/>
      <c r="G388" s="118"/>
      <c r="H388" s="59" t="s">
        <v>35</v>
      </c>
      <c r="I388" s="31">
        <v>0</v>
      </c>
      <c r="J388" s="32">
        <v>0</v>
      </c>
      <c r="K388" s="32">
        <v>0</v>
      </c>
      <c r="L388" s="28"/>
      <c r="M388" s="28"/>
      <c r="N388" s="21"/>
      <c r="O388" s="21"/>
      <c r="P388" s="21"/>
      <c r="Q388" s="62"/>
    </row>
    <row r="389" spans="3:17">
      <c r="C389" s="97" t="s">
        <v>198</v>
      </c>
      <c r="D389" s="130" t="s">
        <v>199</v>
      </c>
      <c r="E389" s="116" t="s">
        <v>200</v>
      </c>
      <c r="F389" s="116">
        <v>2021</v>
      </c>
      <c r="G389" s="116">
        <v>2021</v>
      </c>
      <c r="H389" s="59" t="s">
        <v>19</v>
      </c>
      <c r="I389" s="22">
        <f>I390+I391+I392+I393</f>
        <v>800</v>
      </c>
      <c r="J389" s="4">
        <f t="shared" ref="J389:K389" si="121">J390+J391+J392+J393</f>
        <v>800</v>
      </c>
      <c r="K389" s="4">
        <f t="shared" si="121"/>
        <v>800</v>
      </c>
      <c r="L389" s="32">
        <f t="shared" ref="L389:M389" si="122">L390</f>
        <v>0</v>
      </c>
      <c r="M389" s="32">
        <f t="shared" si="122"/>
        <v>0</v>
      </c>
      <c r="N389" s="21">
        <f t="shared" si="112"/>
        <v>0</v>
      </c>
      <c r="O389" s="21">
        <f t="shared" si="113"/>
        <v>0</v>
      </c>
      <c r="P389" s="21">
        <f t="shared" si="114"/>
        <v>0</v>
      </c>
      <c r="Q389" s="62"/>
    </row>
    <row r="390" spans="3:17">
      <c r="C390" s="98"/>
      <c r="D390" s="131"/>
      <c r="E390" s="117"/>
      <c r="F390" s="117"/>
      <c r="G390" s="117"/>
      <c r="H390" s="59" t="s">
        <v>64</v>
      </c>
      <c r="I390" s="31">
        <v>800</v>
      </c>
      <c r="J390" s="32">
        <v>800</v>
      </c>
      <c r="K390" s="32">
        <v>800</v>
      </c>
      <c r="L390" s="28"/>
      <c r="M390" s="28"/>
      <c r="N390" s="21">
        <f t="shared" si="112"/>
        <v>0</v>
      </c>
      <c r="O390" s="21">
        <f t="shared" si="113"/>
        <v>0</v>
      </c>
      <c r="P390" s="21">
        <f t="shared" si="114"/>
        <v>0</v>
      </c>
      <c r="Q390" s="62"/>
    </row>
    <row r="391" spans="3:17">
      <c r="C391" s="98"/>
      <c r="D391" s="131"/>
      <c r="E391" s="117"/>
      <c r="F391" s="117"/>
      <c r="G391" s="117"/>
      <c r="H391" s="59" t="s">
        <v>21</v>
      </c>
      <c r="I391" s="31">
        <v>0</v>
      </c>
      <c r="J391" s="32">
        <v>0</v>
      </c>
      <c r="K391" s="32">
        <v>0</v>
      </c>
      <c r="L391" s="28"/>
      <c r="M391" s="28"/>
      <c r="N391" s="21"/>
      <c r="O391" s="21"/>
      <c r="P391" s="21"/>
      <c r="Q391" s="62"/>
    </row>
    <row r="392" spans="3:17">
      <c r="C392" s="98"/>
      <c r="D392" s="131"/>
      <c r="E392" s="117"/>
      <c r="F392" s="117"/>
      <c r="G392" s="117"/>
      <c r="H392" s="59" t="s">
        <v>22</v>
      </c>
      <c r="I392" s="31">
        <v>0</v>
      </c>
      <c r="J392" s="32">
        <v>0</v>
      </c>
      <c r="K392" s="32">
        <v>0</v>
      </c>
      <c r="L392" s="28"/>
      <c r="M392" s="28"/>
      <c r="N392" s="21"/>
      <c r="O392" s="21"/>
      <c r="P392" s="21"/>
      <c r="Q392" s="62"/>
    </row>
    <row r="393" spans="3:17">
      <c r="C393" s="99"/>
      <c r="D393" s="132"/>
      <c r="E393" s="118"/>
      <c r="F393" s="118"/>
      <c r="G393" s="118"/>
      <c r="H393" s="59" t="s">
        <v>35</v>
      </c>
      <c r="I393" s="31">
        <v>0</v>
      </c>
      <c r="J393" s="32">
        <v>0</v>
      </c>
      <c r="K393" s="32">
        <v>0</v>
      </c>
      <c r="L393" s="28"/>
      <c r="M393" s="28"/>
      <c r="N393" s="21"/>
      <c r="O393" s="21"/>
      <c r="P393" s="21"/>
      <c r="Q393" s="62"/>
    </row>
    <row r="394" spans="3:17" s="6" customFormat="1">
      <c r="C394" s="97" t="s">
        <v>201</v>
      </c>
      <c r="D394" s="153" t="s">
        <v>202</v>
      </c>
      <c r="E394" s="116" t="s">
        <v>203</v>
      </c>
      <c r="F394" s="116">
        <v>2021</v>
      </c>
      <c r="G394" s="116">
        <v>2021</v>
      </c>
      <c r="H394" s="59" t="s">
        <v>19</v>
      </c>
      <c r="I394" s="22">
        <f>I395+I396+I397+I398</f>
        <v>600</v>
      </c>
      <c r="J394" s="4">
        <f t="shared" ref="J394:K394" si="123">J395+J396+J397+J398</f>
        <v>600</v>
      </c>
      <c r="K394" s="4">
        <f t="shared" si="123"/>
        <v>600</v>
      </c>
      <c r="L394" s="32">
        <f t="shared" ref="L394:M394" si="124">L395</f>
        <v>0</v>
      </c>
      <c r="M394" s="32">
        <f t="shared" si="124"/>
        <v>0</v>
      </c>
      <c r="N394" s="21">
        <f t="shared" si="112"/>
        <v>0</v>
      </c>
      <c r="O394" s="21">
        <f t="shared" si="113"/>
        <v>0</v>
      </c>
      <c r="P394" s="21">
        <f t="shared" si="114"/>
        <v>0</v>
      </c>
      <c r="Q394" s="64"/>
    </row>
    <row r="395" spans="3:17" s="6" customFormat="1">
      <c r="C395" s="98"/>
      <c r="D395" s="154"/>
      <c r="E395" s="117"/>
      <c r="F395" s="117"/>
      <c r="G395" s="117"/>
      <c r="H395" s="59" t="s">
        <v>20</v>
      </c>
      <c r="I395" s="31">
        <v>600</v>
      </c>
      <c r="J395" s="32">
        <v>600</v>
      </c>
      <c r="K395" s="32">
        <v>600</v>
      </c>
      <c r="L395" s="8"/>
      <c r="M395" s="8"/>
      <c r="N395" s="21">
        <f t="shared" si="112"/>
        <v>0</v>
      </c>
      <c r="O395" s="21">
        <f t="shared" si="113"/>
        <v>0</v>
      </c>
      <c r="P395" s="21">
        <f t="shared" si="114"/>
        <v>0</v>
      </c>
      <c r="Q395" s="64"/>
    </row>
    <row r="396" spans="3:17">
      <c r="C396" s="98"/>
      <c r="D396" s="154"/>
      <c r="E396" s="117"/>
      <c r="F396" s="117"/>
      <c r="G396" s="117"/>
      <c r="H396" s="59" t="s">
        <v>21</v>
      </c>
      <c r="I396" s="31">
        <v>0</v>
      </c>
      <c r="J396" s="32">
        <v>0</v>
      </c>
      <c r="K396" s="32">
        <v>0</v>
      </c>
      <c r="L396" s="28"/>
      <c r="M396" s="28"/>
      <c r="N396" s="21"/>
      <c r="O396" s="21"/>
      <c r="P396" s="21"/>
      <c r="Q396" s="62"/>
    </row>
    <row r="397" spans="3:17">
      <c r="C397" s="98"/>
      <c r="D397" s="154"/>
      <c r="E397" s="117"/>
      <c r="F397" s="117"/>
      <c r="G397" s="117"/>
      <c r="H397" s="59" t="s">
        <v>31</v>
      </c>
      <c r="I397" s="31">
        <v>0</v>
      </c>
      <c r="J397" s="32">
        <v>0</v>
      </c>
      <c r="K397" s="32">
        <v>0</v>
      </c>
      <c r="L397" s="28"/>
      <c r="M397" s="28"/>
      <c r="N397" s="21"/>
      <c r="O397" s="21"/>
      <c r="P397" s="21"/>
      <c r="Q397" s="62"/>
    </row>
    <row r="398" spans="3:17">
      <c r="C398" s="99"/>
      <c r="D398" s="155"/>
      <c r="E398" s="118"/>
      <c r="F398" s="118"/>
      <c r="G398" s="118"/>
      <c r="H398" s="59" t="s">
        <v>35</v>
      </c>
      <c r="I398" s="31">
        <v>0</v>
      </c>
      <c r="J398" s="32">
        <v>0</v>
      </c>
      <c r="K398" s="32">
        <v>0</v>
      </c>
      <c r="L398" s="28"/>
      <c r="M398" s="28"/>
      <c r="N398" s="21"/>
      <c r="O398" s="21"/>
      <c r="P398" s="21"/>
      <c r="Q398" s="62"/>
    </row>
    <row r="399" spans="3:17" s="6" customFormat="1">
      <c r="C399" s="97" t="s">
        <v>204</v>
      </c>
      <c r="D399" s="153" t="s">
        <v>205</v>
      </c>
      <c r="E399" s="116" t="s">
        <v>206</v>
      </c>
      <c r="F399" s="116">
        <v>2021</v>
      </c>
      <c r="G399" s="116">
        <v>2021</v>
      </c>
      <c r="H399" s="56" t="s">
        <v>19</v>
      </c>
      <c r="I399" s="22">
        <f>I400+I401+I402+I403</f>
        <v>500</v>
      </c>
      <c r="J399" s="4">
        <f t="shared" ref="J399:K399" si="125">J400+J401+J402+J403</f>
        <v>500</v>
      </c>
      <c r="K399" s="4">
        <f t="shared" si="125"/>
        <v>500</v>
      </c>
      <c r="L399" s="30">
        <f t="shared" ref="L399:M399" si="126">L400</f>
        <v>0</v>
      </c>
      <c r="M399" s="30">
        <f t="shared" si="126"/>
        <v>0</v>
      </c>
      <c r="N399" s="21">
        <f t="shared" ref="N399:N460" si="127">M399/I399*100</f>
        <v>0</v>
      </c>
      <c r="O399" s="21">
        <f t="shared" ref="O399:O460" si="128">M399/J399*100</f>
        <v>0</v>
      </c>
      <c r="P399" s="21">
        <f t="shared" ref="P399:P460" si="129">L399/K399*100</f>
        <v>0</v>
      </c>
      <c r="Q399" s="64"/>
    </row>
    <row r="400" spans="3:17" s="6" customFormat="1">
      <c r="C400" s="98"/>
      <c r="D400" s="154"/>
      <c r="E400" s="117"/>
      <c r="F400" s="117"/>
      <c r="G400" s="117"/>
      <c r="H400" s="56" t="s">
        <v>207</v>
      </c>
      <c r="I400" s="31">
        <v>500</v>
      </c>
      <c r="J400" s="32">
        <v>500</v>
      </c>
      <c r="K400" s="32">
        <v>500</v>
      </c>
      <c r="L400" s="8"/>
      <c r="M400" s="8"/>
      <c r="N400" s="21">
        <f t="shared" si="127"/>
        <v>0</v>
      </c>
      <c r="O400" s="21">
        <f t="shared" si="128"/>
        <v>0</v>
      </c>
      <c r="P400" s="21">
        <f t="shared" si="129"/>
        <v>0</v>
      </c>
      <c r="Q400" s="64"/>
    </row>
    <row r="401" spans="3:17" s="6" customFormat="1">
      <c r="C401" s="98"/>
      <c r="D401" s="154"/>
      <c r="E401" s="117"/>
      <c r="F401" s="117"/>
      <c r="G401" s="117"/>
      <c r="H401" s="56" t="s">
        <v>21</v>
      </c>
      <c r="I401" s="31">
        <v>0</v>
      </c>
      <c r="J401" s="32">
        <v>0</v>
      </c>
      <c r="K401" s="32">
        <v>0</v>
      </c>
      <c r="L401" s="8"/>
      <c r="M401" s="8"/>
      <c r="N401" s="21"/>
      <c r="O401" s="21"/>
      <c r="P401" s="21"/>
      <c r="Q401" s="64"/>
    </row>
    <row r="402" spans="3:17" s="6" customFormat="1">
      <c r="C402" s="98"/>
      <c r="D402" s="154"/>
      <c r="E402" s="117"/>
      <c r="F402" s="117"/>
      <c r="G402" s="117"/>
      <c r="H402" s="56" t="s">
        <v>22</v>
      </c>
      <c r="I402" s="31">
        <v>0</v>
      </c>
      <c r="J402" s="32">
        <v>0</v>
      </c>
      <c r="K402" s="32">
        <v>0</v>
      </c>
      <c r="L402" s="8"/>
      <c r="M402" s="8"/>
      <c r="N402" s="21"/>
      <c r="O402" s="21"/>
      <c r="P402" s="21"/>
      <c r="Q402" s="64"/>
    </row>
    <row r="403" spans="3:17" s="6" customFormat="1">
      <c r="C403" s="99"/>
      <c r="D403" s="155"/>
      <c r="E403" s="118"/>
      <c r="F403" s="118"/>
      <c r="G403" s="118"/>
      <c r="H403" s="59" t="s">
        <v>35</v>
      </c>
      <c r="I403" s="31">
        <v>0</v>
      </c>
      <c r="J403" s="32">
        <v>0</v>
      </c>
      <c r="K403" s="32">
        <v>0</v>
      </c>
      <c r="L403" s="8"/>
      <c r="M403" s="8"/>
      <c r="N403" s="21"/>
      <c r="O403" s="21"/>
      <c r="P403" s="21"/>
      <c r="Q403" s="64"/>
    </row>
    <row r="404" spans="3:17" s="6" customFormat="1" hidden="1">
      <c r="C404" s="97" t="s">
        <v>208</v>
      </c>
      <c r="D404" s="153" t="s">
        <v>209</v>
      </c>
      <c r="E404" s="116" t="s">
        <v>210</v>
      </c>
      <c r="F404" s="116">
        <v>2022</v>
      </c>
      <c r="G404" s="116">
        <v>2022</v>
      </c>
      <c r="H404" s="59" t="s">
        <v>19</v>
      </c>
      <c r="I404" s="22">
        <f>I405+I406+I407+I408</f>
        <v>0</v>
      </c>
      <c r="J404" s="4">
        <f t="shared" ref="J404:K404" si="130">J405+J406+J407+J408</f>
        <v>0</v>
      </c>
      <c r="K404" s="4">
        <f t="shared" si="130"/>
        <v>0</v>
      </c>
      <c r="L404" s="32">
        <v>0</v>
      </c>
      <c r="M404" s="32">
        <v>0</v>
      </c>
      <c r="N404" s="21"/>
      <c r="O404" s="21"/>
      <c r="P404" s="21"/>
      <c r="Q404" s="64"/>
    </row>
    <row r="405" spans="3:17" s="6" customFormat="1" hidden="1">
      <c r="C405" s="98"/>
      <c r="D405" s="154"/>
      <c r="E405" s="117"/>
      <c r="F405" s="117"/>
      <c r="G405" s="117"/>
      <c r="H405" s="59" t="s">
        <v>64</v>
      </c>
      <c r="I405" s="31">
        <v>0</v>
      </c>
      <c r="J405" s="32">
        <v>0</v>
      </c>
      <c r="K405" s="32">
        <v>0</v>
      </c>
      <c r="L405" s="8"/>
      <c r="M405" s="8"/>
      <c r="N405" s="21"/>
      <c r="O405" s="21"/>
      <c r="P405" s="21"/>
      <c r="Q405" s="64"/>
    </row>
    <row r="406" spans="3:17" s="6" customFormat="1" hidden="1">
      <c r="C406" s="98"/>
      <c r="D406" s="154"/>
      <c r="E406" s="117"/>
      <c r="F406" s="117"/>
      <c r="G406" s="117"/>
      <c r="H406" s="59" t="s">
        <v>21</v>
      </c>
      <c r="I406" s="31">
        <v>0</v>
      </c>
      <c r="J406" s="32">
        <v>0</v>
      </c>
      <c r="K406" s="32">
        <v>0</v>
      </c>
      <c r="N406" s="21"/>
      <c r="O406" s="21"/>
      <c r="P406" s="21"/>
      <c r="Q406" s="64"/>
    </row>
    <row r="407" spans="3:17" s="6" customFormat="1" hidden="1">
      <c r="C407" s="98"/>
      <c r="D407" s="154"/>
      <c r="E407" s="117"/>
      <c r="F407" s="117"/>
      <c r="G407" s="117"/>
      <c r="H407" s="59" t="s">
        <v>22</v>
      </c>
      <c r="I407" s="31">
        <v>0</v>
      </c>
      <c r="J407" s="32">
        <v>0</v>
      </c>
      <c r="K407" s="32">
        <v>0</v>
      </c>
      <c r="N407" s="21"/>
      <c r="O407" s="21"/>
      <c r="P407" s="21"/>
      <c r="Q407" s="64"/>
    </row>
    <row r="408" spans="3:17" s="6" customFormat="1" hidden="1">
      <c r="C408" s="99"/>
      <c r="D408" s="154"/>
      <c r="E408" s="117"/>
      <c r="F408" s="118"/>
      <c r="G408" s="118"/>
      <c r="H408" s="59" t="s">
        <v>35</v>
      </c>
      <c r="I408" s="31">
        <v>0</v>
      </c>
      <c r="J408" s="32">
        <v>0</v>
      </c>
      <c r="K408" s="32">
        <v>0</v>
      </c>
      <c r="N408" s="21"/>
      <c r="O408" s="21"/>
      <c r="P408" s="21"/>
      <c r="Q408" s="64"/>
    </row>
    <row r="409" spans="3:17" s="6" customFormat="1" hidden="1">
      <c r="C409" s="97" t="s">
        <v>211</v>
      </c>
      <c r="D409" s="130" t="s">
        <v>212</v>
      </c>
      <c r="E409" s="116" t="s">
        <v>158</v>
      </c>
      <c r="F409" s="116">
        <v>2022</v>
      </c>
      <c r="G409" s="116">
        <v>2022</v>
      </c>
      <c r="H409" s="59" t="s">
        <v>19</v>
      </c>
      <c r="I409" s="22">
        <f>I410+I411+I412+I413</f>
        <v>0</v>
      </c>
      <c r="J409" s="4">
        <f t="shared" ref="J409:K409" si="131">J410+J411+J412+J413</f>
        <v>0</v>
      </c>
      <c r="K409" s="4">
        <f t="shared" si="131"/>
        <v>0</v>
      </c>
      <c r="L409" s="32">
        <v>0</v>
      </c>
      <c r="M409" s="32">
        <v>0</v>
      </c>
      <c r="N409" s="21"/>
      <c r="O409" s="21"/>
      <c r="P409" s="21"/>
      <c r="Q409" s="64"/>
    </row>
    <row r="410" spans="3:17" s="6" customFormat="1" hidden="1">
      <c r="C410" s="98"/>
      <c r="D410" s="131"/>
      <c r="E410" s="117"/>
      <c r="F410" s="117"/>
      <c r="G410" s="117"/>
      <c r="H410" s="59" t="s">
        <v>20</v>
      </c>
      <c r="I410" s="31">
        <v>0</v>
      </c>
      <c r="J410" s="32">
        <v>0</v>
      </c>
      <c r="K410" s="32">
        <v>0</v>
      </c>
      <c r="N410" s="21"/>
      <c r="O410" s="21"/>
      <c r="P410" s="21"/>
      <c r="Q410" s="64"/>
    </row>
    <row r="411" spans="3:17" s="6" customFormat="1" hidden="1">
      <c r="C411" s="98"/>
      <c r="D411" s="131"/>
      <c r="E411" s="117"/>
      <c r="F411" s="117"/>
      <c r="G411" s="117"/>
      <c r="H411" s="59" t="s">
        <v>21</v>
      </c>
      <c r="I411" s="31">
        <v>0</v>
      </c>
      <c r="J411" s="32">
        <v>0</v>
      </c>
      <c r="K411" s="32">
        <v>0</v>
      </c>
      <c r="N411" s="21"/>
      <c r="O411" s="21"/>
      <c r="P411" s="21"/>
      <c r="Q411" s="64"/>
    </row>
    <row r="412" spans="3:17" s="6" customFormat="1" hidden="1">
      <c r="C412" s="98"/>
      <c r="D412" s="131"/>
      <c r="E412" s="117"/>
      <c r="F412" s="117"/>
      <c r="G412" s="117"/>
      <c r="H412" s="59" t="s">
        <v>22</v>
      </c>
      <c r="I412" s="31">
        <v>0</v>
      </c>
      <c r="J412" s="32">
        <v>0</v>
      </c>
      <c r="K412" s="32">
        <v>0</v>
      </c>
      <c r="N412" s="21"/>
      <c r="O412" s="21"/>
      <c r="P412" s="21"/>
      <c r="Q412" s="64"/>
    </row>
    <row r="413" spans="3:17" s="6" customFormat="1" hidden="1">
      <c r="C413" s="99"/>
      <c r="D413" s="132"/>
      <c r="E413" s="118"/>
      <c r="F413" s="117"/>
      <c r="G413" s="117"/>
      <c r="H413" s="59" t="s">
        <v>35</v>
      </c>
      <c r="I413" s="31">
        <v>0</v>
      </c>
      <c r="J413" s="32">
        <v>0</v>
      </c>
      <c r="K413" s="32">
        <v>0</v>
      </c>
      <c r="N413" s="21"/>
      <c r="O413" s="21"/>
      <c r="P413" s="21"/>
      <c r="Q413" s="64"/>
    </row>
    <row r="414" spans="3:17" s="6" customFormat="1" hidden="1">
      <c r="C414" s="97" t="s">
        <v>213</v>
      </c>
      <c r="D414" s="130" t="s">
        <v>214</v>
      </c>
      <c r="E414" s="116" t="s">
        <v>215</v>
      </c>
      <c r="F414" s="116">
        <v>2022</v>
      </c>
      <c r="G414" s="116">
        <v>2022</v>
      </c>
      <c r="H414" s="59" t="s">
        <v>19</v>
      </c>
      <c r="I414" s="22">
        <f>I415+I416+I417+I418</f>
        <v>0</v>
      </c>
      <c r="J414" s="4">
        <f t="shared" ref="J414:K414" si="132">J415+J416+J417+J418</f>
        <v>0</v>
      </c>
      <c r="K414" s="4">
        <f t="shared" si="132"/>
        <v>0</v>
      </c>
      <c r="L414" s="32">
        <v>0</v>
      </c>
      <c r="M414" s="32">
        <v>0</v>
      </c>
      <c r="N414" s="21"/>
      <c r="O414" s="21"/>
      <c r="P414" s="21"/>
      <c r="Q414" s="64"/>
    </row>
    <row r="415" spans="3:17" s="6" customFormat="1" hidden="1">
      <c r="C415" s="98"/>
      <c r="D415" s="131"/>
      <c r="E415" s="117"/>
      <c r="F415" s="117"/>
      <c r="G415" s="117"/>
      <c r="H415" s="59" t="s">
        <v>64</v>
      </c>
      <c r="I415" s="31">
        <v>0</v>
      </c>
      <c r="J415" s="32">
        <v>0</v>
      </c>
      <c r="K415" s="32">
        <v>0</v>
      </c>
      <c r="N415" s="21"/>
      <c r="O415" s="21"/>
      <c r="P415" s="21"/>
      <c r="Q415" s="64"/>
    </row>
    <row r="416" spans="3:17" s="6" customFormat="1" hidden="1">
      <c r="C416" s="98"/>
      <c r="D416" s="131"/>
      <c r="E416" s="117"/>
      <c r="F416" s="117"/>
      <c r="G416" s="117"/>
      <c r="H416" s="59" t="s">
        <v>21</v>
      </c>
      <c r="I416" s="31">
        <v>0</v>
      </c>
      <c r="J416" s="32">
        <v>0</v>
      </c>
      <c r="K416" s="32">
        <v>0</v>
      </c>
      <c r="N416" s="21"/>
      <c r="O416" s="21"/>
      <c r="P416" s="21"/>
      <c r="Q416" s="64"/>
    </row>
    <row r="417" spans="3:17" s="6" customFormat="1" hidden="1">
      <c r="C417" s="98"/>
      <c r="D417" s="131"/>
      <c r="E417" s="117"/>
      <c r="F417" s="117"/>
      <c r="G417" s="117"/>
      <c r="H417" s="59" t="s">
        <v>22</v>
      </c>
      <c r="I417" s="31">
        <v>0</v>
      </c>
      <c r="J417" s="32">
        <v>0</v>
      </c>
      <c r="K417" s="32">
        <v>0</v>
      </c>
      <c r="N417" s="21"/>
      <c r="O417" s="21"/>
      <c r="P417" s="21"/>
      <c r="Q417" s="64"/>
    </row>
    <row r="418" spans="3:17" s="6" customFormat="1" hidden="1">
      <c r="C418" s="99"/>
      <c r="D418" s="132"/>
      <c r="E418" s="118"/>
      <c r="F418" s="118"/>
      <c r="G418" s="118"/>
      <c r="H418" s="59" t="s">
        <v>35</v>
      </c>
      <c r="I418" s="31">
        <v>0</v>
      </c>
      <c r="J418" s="32">
        <v>0</v>
      </c>
      <c r="K418" s="32">
        <v>0</v>
      </c>
      <c r="N418" s="21"/>
      <c r="O418" s="21"/>
      <c r="P418" s="21"/>
      <c r="Q418" s="64"/>
    </row>
    <row r="419" spans="3:17" s="6" customFormat="1" hidden="1">
      <c r="C419" s="97" t="s">
        <v>216</v>
      </c>
      <c r="D419" s="130" t="s">
        <v>217</v>
      </c>
      <c r="E419" s="116" t="s">
        <v>203</v>
      </c>
      <c r="F419" s="116">
        <v>2022</v>
      </c>
      <c r="G419" s="116">
        <v>2022</v>
      </c>
      <c r="H419" s="59" t="s">
        <v>19</v>
      </c>
      <c r="I419" s="22">
        <f>I420+I421+I422+I423</f>
        <v>0</v>
      </c>
      <c r="J419" s="4">
        <f t="shared" ref="J419:K419" si="133">J420+J421+J422+J423</f>
        <v>0</v>
      </c>
      <c r="K419" s="4">
        <f t="shared" si="133"/>
        <v>0</v>
      </c>
      <c r="L419" s="32">
        <v>0</v>
      </c>
      <c r="M419" s="32">
        <v>0</v>
      </c>
      <c r="N419" s="21"/>
      <c r="O419" s="21"/>
      <c r="P419" s="21"/>
      <c r="Q419" s="64"/>
    </row>
    <row r="420" spans="3:17" s="6" customFormat="1" hidden="1">
      <c r="C420" s="98"/>
      <c r="D420" s="131"/>
      <c r="E420" s="117"/>
      <c r="F420" s="117"/>
      <c r="G420" s="117"/>
      <c r="H420" s="59" t="s">
        <v>64</v>
      </c>
      <c r="I420" s="31">
        <v>0</v>
      </c>
      <c r="J420" s="32">
        <v>0</v>
      </c>
      <c r="K420" s="32">
        <v>0</v>
      </c>
      <c r="N420" s="21"/>
      <c r="O420" s="21"/>
      <c r="P420" s="21"/>
      <c r="Q420" s="64"/>
    </row>
    <row r="421" spans="3:17" s="6" customFormat="1" hidden="1">
      <c r="C421" s="98"/>
      <c r="D421" s="131"/>
      <c r="E421" s="117"/>
      <c r="F421" s="117"/>
      <c r="G421" s="117"/>
      <c r="H421" s="59" t="s">
        <v>21</v>
      </c>
      <c r="I421" s="31">
        <v>0</v>
      </c>
      <c r="J421" s="32">
        <v>0</v>
      </c>
      <c r="K421" s="32">
        <v>0</v>
      </c>
      <c r="N421" s="21"/>
      <c r="O421" s="21"/>
      <c r="P421" s="21"/>
      <c r="Q421" s="64"/>
    </row>
    <row r="422" spans="3:17" s="6" customFormat="1" hidden="1">
      <c r="C422" s="98"/>
      <c r="D422" s="131"/>
      <c r="E422" s="117"/>
      <c r="F422" s="117"/>
      <c r="G422" s="117"/>
      <c r="H422" s="59" t="s">
        <v>22</v>
      </c>
      <c r="I422" s="31">
        <v>0</v>
      </c>
      <c r="J422" s="32">
        <v>0</v>
      </c>
      <c r="K422" s="32">
        <v>0</v>
      </c>
      <c r="N422" s="21"/>
      <c r="O422" s="21"/>
      <c r="P422" s="21"/>
      <c r="Q422" s="64"/>
    </row>
    <row r="423" spans="3:17" s="6" customFormat="1" hidden="1">
      <c r="C423" s="99"/>
      <c r="D423" s="132"/>
      <c r="E423" s="118"/>
      <c r="F423" s="118"/>
      <c r="G423" s="118"/>
      <c r="H423" s="59" t="s">
        <v>35</v>
      </c>
      <c r="I423" s="31">
        <v>0</v>
      </c>
      <c r="J423" s="32">
        <v>0</v>
      </c>
      <c r="K423" s="32">
        <v>0</v>
      </c>
      <c r="N423" s="21"/>
      <c r="O423" s="21"/>
      <c r="P423" s="21"/>
      <c r="Q423" s="64"/>
    </row>
    <row r="424" spans="3:17" s="6" customFormat="1" hidden="1">
      <c r="C424" s="97" t="s">
        <v>218</v>
      </c>
      <c r="D424" s="130" t="s">
        <v>219</v>
      </c>
      <c r="E424" s="116" t="s">
        <v>158</v>
      </c>
      <c r="F424" s="116">
        <v>2023</v>
      </c>
      <c r="G424" s="116">
        <v>2023</v>
      </c>
      <c r="H424" s="59" t="s">
        <v>19</v>
      </c>
      <c r="I424" s="22">
        <f>I425+I426+I427+I428</f>
        <v>0</v>
      </c>
      <c r="J424" s="4">
        <f t="shared" ref="J424:K424" si="134">J425+J426+J427+J428</f>
        <v>0</v>
      </c>
      <c r="K424" s="4">
        <f t="shared" si="134"/>
        <v>0</v>
      </c>
      <c r="L424" s="32">
        <v>0</v>
      </c>
      <c r="M424" s="32">
        <v>0</v>
      </c>
      <c r="N424" s="21"/>
      <c r="O424" s="21"/>
      <c r="P424" s="21"/>
      <c r="Q424" s="64"/>
    </row>
    <row r="425" spans="3:17" s="6" customFormat="1" hidden="1">
      <c r="C425" s="98"/>
      <c r="D425" s="131"/>
      <c r="E425" s="117"/>
      <c r="F425" s="117"/>
      <c r="G425" s="117"/>
      <c r="H425" s="59" t="s">
        <v>64</v>
      </c>
      <c r="I425" s="31">
        <v>0</v>
      </c>
      <c r="J425" s="32">
        <v>0</v>
      </c>
      <c r="K425" s="32">
        <v>0</v>
      </c>
      <c r="N425" s="21"/>
      <c r="O425" s="21"/>
      <c r="P425" s="21"/>
      <c r="Q425" s="64"/>
    </row>
    <row r="426" spans="3:17" s="6" customFormat="1" hidden="1">
      <c r="C426" s="98"/>
      <c r="D426" s="131"/>
      <c r="E426" s="117"/>
      <c r="F426" s="117"/>
      <c r="G426" s="117"/>
      <c r="H426" s="59" t="s">
        <v>21</v>
      </c>
      <c r="I426" s="31">
        <v>0</v>
      </c>
      <c r="J426" s="32">
        <v>0</v>
      </c>
      <c r="K426" s="32">
        <v>0</v>
      </c>
      <c r="N426" s="21"/>
      <c r="O426" s="21"/>
      <c r="P426" s="21"/>
      <c r="Q426" s="64"/>
    </row>
    <row r="427" spans="3:17" s="6" customFormat="1" hidden="1">
      <c r="C427" s="98"/>
      <c r="D427" s="131"/>
      <c r="E427" s="117"/>
      <c r="F427" s="117"/>
      <c r="G427" s="117"/>
      <c r="H427" s="59" t="s">
        <v>22</v>
      </c>
      <c r="I427" s="31">
        <v>0</v>
      </c>
      <c r="J427" s="32">
        <v>0</v>
      </c>
      <c r="K427" s="32">
        <v>0</v>
      </c>
      <c r="N427" s="21"/>
      <c r="O427" s="21"/>
      <c r="P427" s="21"/>
      <c r="Q427" s="64"/>
    </row>
    <row r="428" spans="3:17" s="6" customFormat="1" hidden="1">
      <c r="C428" s="99"/>
      <c r="D428" s="132"/>
      <c r="E428" s="118"/>
      <c r="F428" s="118"/>
      <c r="G428" s="118"/>
      <c r="H428" s="59" t="s">
        <v>35</v>
      </c>
      <c r="I428" s="31">
        <v>0</v>
      </c>
      <c r="J428" s="32">
        <v>0</v>
      </c>
      <c r="K428" s="32">
        <v>0</v>
      </c>
      <c r="N428" s="21"/>
      <c r="O428" s="21"/>
      <c r="P428" s="21"/>
      <c r="Q428" s="64"/>
    </row>
    <row r="429" spans="3:17" s="6" customFormat="1" hidden="1">
      <c r="C429" s="97" t="s">
        <v>220</v>
      </c>
      <c r="D429" s="153" t="s">
        <v>221</v>
      </c>
      <c r="E429" s="116" t="s">
        <v>158</v>
      </c>
      <c r="F429" s="116">
        <v>2023</v>
      </c>
      <c r="G429" s="116">
        <v>2023</v>
      </c>
      <c r="H429" s="59" t="s">
        <v>19</v>
      </c>
      <c r="I429" s="22">
        <f>I430+I431+I432+I433</f>
        <v>0</v>
      </c>
      <c r="J429" s="4">
        <f t="shared" ref="J429:K429" si="135">J430+J431+J432+J433</f>
        <v>0</v>
      </c>
      <c r="K429" s="4">
        <f t="shared" si="135"/>
        <v>0</v>
      </c>
      <c r="L429" s="32">
        <v>0</v>
      </c>
      <c r="M429" s="32">
        <v>0</v>
      </c>
      <c r="N429" s="21"/>
      <c r="O429" s="21"/>
      <c r="P429" s="21"/>
      <c r="Q429" s="64"/>
    </row>
    <row r="430" spans="3:17" s="6" customFormat="1" hidden="1">
      <c r="C430" s="98"/>
      <c r="D430" s="154"/>
      <c r="E430" s="117"/>
      <c r="F430" s="117"/>
      <c r="G430" s="117"/>
      <c r="H430" s="59" t="s">
        <v>64</v>
      </c>
      <c r="I430" s="31">
        <v>0</v>
      </c>
      <c r="J430" s="32">
        <v>0</v>
      </c>
      <c r="K430" s="32">
        <v>0</v>
      </c>
      <c r="N430" s="21"/>
      <c r="O430" s="21"/>
      <c r="P430" s="21"/>
      <c r="Q430" s="64"/>
    </row>
    <row r="431" spans="3:17" s="6" customFormat="1" hidden="1">
      <c r="C431" s="98"/>
      <c r="D431" s="154"/>
      <c r="E431" s="117"/>
      <c r="F431" s="117"/>
      <c r="G431" s="117"/>
      <c r="H431" s="59" t="s">
        <v>21</v>
      </c>
      <c r="I431" s="31">
        <v>0</v>
      </c>
      <c r="J431" s="32">
        <v>0</v>
      </c>
      <c r="K431" s="32">
        <v>0</v>
      </c>
      <c r="N431" s="21"/>
      <c r="O431" s="21"/>
      <c r="P431" s="21"/>
      <c r="Q431" s="64"/>
    </row>
    <row r="432" spans="3:17" s="6" customFormat="1" hidden="1">
      <c r="C432" s="98"/>
      <c r="D432" s="154"/>
      <c r="E432" s="117"/>
      <c r="F432" s="117"/>
      <c r="G432" s="117"/>
      <c r="H432" s="59" t="s">
        <v>22</v>
      </c>
      <c r="I432" s="31">
        <v>0</v>
      </c>
      <c r="J432" s="32">
        <v>0</v>
      </c>
      <c r="K432" s="32">
        <v>0</v>
      </c>
      <c r="N432" s="21"/>
      <c r="O432" s="21"/>
      <c r="P432" s="21"/>
      <c r="Q432" s="64"/>
    </row>
    <row r="433" spans="3:17" s="6" customFormat="1" hidden="1">
      <c r="C433" s="99"/>
      <c r="D433" s="155"/>
      <c r="E433" s="118"/>
      <c r="F433" s="118"/>
      <c r="G433" s="118"/>
      <c r="H433" s="59" t="s">
        <v>35</v>
      </c>
      <c r="I433" s="31">
        <v>0</v>
      </c>
      <c r="J433" s="32">
        <v>0</v>
      </c>
      <c r="K433" s="32">
        <v>0</v>
      </c>
      <c r="N433" s="21"/>
      <c r="O433" s="21"/>
      <c r="P433" s="21"/>
      <c r="Q433" s="64"/>
    </row>
    <row r="434" spans="3:17" s="6" customFormat="1" hidden="1">
      <c r="C434" s="97" t="s">
        <v>222</v>
      </c>
      <c r="D434" s="130" t="s">
        <v>223</v>
      </c>
      <c r="E434" s="116" t="s">
        <v>180</v>
      </c>
      <c r="F434" s="116">
        <v>2023</v>
      </c>
      <c r="G434" s="116">
        <v>2023</v>
      </c>
      <c r="H434" s="59" t="s">
        <v>19</v>
      </c>
      <c r="I434" s="22">
        <f>I435+I436+I437+I438</f>
        <v>0</v>
      </c>
      <c r="J434" s="4">
        <f t="shared" ref="J434:K434" si="136">J435+J436+J437+J438</f>
        <v>0</v>
      </c>
      <c r="K434" s="4">
        <f t="shared" si="136"/>
        <v>0</v>
      </c>
      <c r="L434" s="32">
        <v>0</v>
      </c>
      <c r="M434" s="32">
        <v>0</v>
      </c>
      <c r="N434" s="21"/>
      <c r="O434" s="21"/>
      <c r="P434" s="21"/>
      <c r="Q434" s="64"/>
    </row>
    <row r="435" spans="3:17" s="6" customFormat="1" hidden="1">
      <c r="C435" s="98"/>
      <c r="D435" s="131"/>
      <c r="E435" s="117"/>
      <c r="F435" s="117"/>
      <c r="G435" s="117"/>
      <c r="H435" s="59" t="s">
        <v>64</v>
      </c>
      <c r="I435" s="31">
        <v>0</v>
      </c>
      <c r="J435" s="32">
        <v>0</v>
      </c>
      <c r="K435" s="32">
        <v>0</v>
      </c>
      <c r="N435" s="21"/>
      <c r="O435" s="21"/>
      <c r="P435" s="21"/>
      <c r="Q435" s="64"/>
    </row>
    <row r="436" spans="3:17" s="6" customFormat="1" hidden="1">
      <c r="C436" s="98"/>
      <c r="D436" s="131"/>
      <c r="E436" s="117"/>
      <c r="F436" s="117"/>
      <c r="G436" s="117"/>
      <c r="H436" s="59" t="s">
        <v>21</v>
      </c>
      <c r="I436" s="31">
        <v>0</v>
      </c>
      <c r="J436" s="32">
        <v>0</v>
      </c>
      <c r="K436" s="32">
        <v>0</v>
      </c>
      <c r="N436" s="21"/>
      <c r="O436" s="21"/>
      <c r="P436" s="21"/>
      <c r="Q436" s="64"/>
    </row>
    <row r="437" spans="3:17" s="6" customFormat="1" hidden="1">
      <c r="C437" s="98"/>
      <c r="D437" s="131"/>
      <c r="E437" s="117"/>
      <c r="F437" s="117"/>
      <c r="G437" s="117"/>
      <c r="H437" s="59" t="s">
        <v>224</v>
      </c>
      <c r="I437" s="31">
        <v>0</v>
      </c>
      <c r="J437" s="32">
        <v>0</v>
      </c>
      <c r="K437" s="32">
        <v>0</v>
      </c>
      <c r="N437" s="21"/>
      <c r="O437" s="21"/>
      <c r="P437" s="21"/>
      <c r="Q437" s="64"/>
    </row>
    <row r="438" spans="3:17" s="6" customFormat="1" hidden="1">
      <c r="C438" s="99"/>
      <c r="D438" s="132"/>
      <c r="E438" s="118"/>
      <c r="F438" s="118"/>
      <c r="G438" s="118"/>
      <c r="H438" s="59" t="s">
        <v>35</v>
      </c>
      <c r="I438" s="31">
        <v>0</v>
      </c>
      <c r="J438" s="32">
        <v>0</v>
      </c>
      <c r="K438" s="32">
        <v>0</v>
      </c>
      <c r="N438" s="21"/>
      <c r="O438" s="21"/>
      <c r="P438" s="21"/>
      <c r="Q438" s="64"/>
    </row>
    <row r="439" spans="3:17" s="6" customFormat="1" hidden="1">
      <c r="C439" s="97" t="s">
        <v>225</v>
      </c>
      <c r="D439" s="130" t="s">
        <v>226</v>
      </c>
      <c r="E439" s="116" t="s">
        <v>203</v>
      </c>
      <c r="F439" s="116">
        <v>2023</v>
      </c>
      <c r="G439" s="116">
        <v>2023</v>
      </c>
      <c r="H439" s="59" t="s">
        <v>19</v>
      </c>
      <c r="I439" s="22">
        <f>I440+I441+I442+I443</f>
        <v>0</v>
      </c>
      <c r="J439" s="4">
        <f t="shared" ref="J439:K439" si="137">J440+J441+J442+J443</f>
        <v>0</v>
      </c>
      <c r="K439" s="4">
        <f t="shared" si="137"/>
        <v>0</v>
      </c>
      <c r="L439" s="32">
        <v>0</v>
      </c>
      <c r="M439" s="32">
        <v>0</v>
      </c>
      <c r="N439" s="21"/>
      <c r="O439" s="21"/>
      <c r="P439" s="21"/>
      <c r="Q439" s="64"/>
    </row>
    <row r="440" spans="3:17" s="6" customFormat="1" hidden="1">
      <c r="C440" s="98"/>
      <c r="D440" s="131"/>
      <c r="E440" s="117"/>
      <c r="F440" s="117"/>
      <c r="G440" s="117"/>
      <c r="H440" s="59" t="s">
        <v>64</v>
      </c>
      <c r="I440" s="31">
        <v>0</v>
      </c>
      <c r="J440" s="32">
        <v>0</v>
      </c>
      <c r="K440" s="32">
        <v>0</v>
      </c>
      <c r="N440" s="21"/>
      <c r="O440" s="21"/>
      <c r="P440" s="21"/>
      <c r="Q440" s="64"/>
    </row>
    <row r="441" spans="3:17" s="6" customFormat="1" hidden="1">
      <c r="C441" s="98"/>
      <c r="D441" s="131"/>
      <c r="E441" s="117"/>
      <c r="F441" s="117"/>
      <c r="G441" s="117"/>
      <c r="H441" s="59" t="s">
        <v>21</v>
      </c>
      <c r="I441" s="31">
        <v>0</v>
      </c>
      <c r="J441" s="32">
        <v>0</v>
      </c>
      <c r="K441" s="32">
        <v>0</v>
      </c>
      <c r="N441" s="21"/>
      <c r="O441" s="21"/>
      <c r="P441" s="21"/>
      <c r="Q441" s="64"/>
    </row>
    <row r="442" spans="3:17" s="6" customFormat="1" hidden="1">
      <c r="C442" s="98"/>
      <c r="D442" s="131"/>
      <c r="E442" s="117"/>
      <c r="F442" s="117"/>
      <c r="G442" s="117"/>
      <c r="H442" s="59" t="s">
        <v>224</v>
      </c>
      <c r="I442" s="31">
        <v>0</v>
      </c>
      <c r="J442" s="32">
        <v>0</v>
      </c>
      <c r="K442" s="32">
        <v>0</v>
      </c>
      <c r="N442" s="21"/>
      <c r="O442" s="21"/>
      <c r="P442" s="21"/>
      <c r="Q442" s="64"/>
    </row>
    <row r="443" spans="3:17" s="6" customFormat="1" hidden="1">
      <c r="C443" s="99"/>
      <c r="D443" s="132"/>
      <c r="E443" s="118"/>
      <c r="F443" s="118"/>
      <c r="G443" s="118"/>
      <c r="H443" s="59" t="s">
        <v>35</v>
      </c>
      <c r="I443" s="31">
        <v>0</v>
      </c>
      <c r="J443" s="32">
        <v>0</v>
      </c>
      <c r="K443" s="32">
        <v>0</v>
      </c>
      <c r="N443" s="21"/>
      <c r="O443" s="21"/>
      <c r="P443" s="21"/>
      <c r="Q443" s="64"/>
    </row>
    <row r="444" spans="3:17">
      <c r="C444" s="97" t="s">
        <v>227</v>
      </c>
      <c r="D444" s="178" t="s">
        <v>228</v>
      </c>
      <c r="E444" s="129" t="s">
        <v>38</v>
      </c>
      <c r="F444" s="129">
        <v>2021</v>
      </c>
      <c r="G444" s="129">
        <v>2023</v>
      </c>
      <c r="H444" s="59" t="s">
        <v>19</v>
      </c>
      <c r="I444" s="22">
        <f>I445+I446+I447+I448</f>
        <v>1750</v>
      </c>
      <c r="J444" s="4">
        <f t="shared" ref="J444:K444" si="138">J445+J446+J447+J448</f>
        <v>1750</v>
      </c>
      <c r="K444" s="4">
        <f t="shared" si="138"/>
        <v>1575</v>
      </c>
      <c r="L444" s="32">
        <f t="shared" ref="L444:M444" si="139">L445</f>
        <v>0</v>
      </c>
      <c r="M444" s="32">
        <f t="shared" si="139"/>
        <v>0</v>
      </c>
      <c r="N444" s="21">
        <f t="shared" si="127"/>
        <v>0</v>
      </c>
      <c r="O444" s="21">
        <f t="shared" si="128"/>
        <v>0</v>
      </c>
      <c r="P444" s="21">
        <f t="shared" si="129"/>
        <v>0</v>
      </c>
      <c r="Q444" s="62"/>
    </row>
    <row r="445" spans="3:17">
      <c r="C445" s="98"/>
      <c r="D445" s="178"/>
      <c r="E445" s="129"/>
      <c r="F445" s="129"/>
      <c r="G445" s="129"/>
      <c r="H445" s="59" t="s">
        <v>64</v>
      </c>
      <c r="I445" s="31">
        <f>I450+I455+I460+I465+I470+I475+I480+I485+I490</f>
        <v>1750</v>
      </c>
      <c r="J445" s="32">
        <f t="shared" ref="J445:K445" si="140">J450+J455+J460+J465+J470+J475+J480+J485+J490</f>
        <v>1750</v>
      </c>
      <c r="K445" s="32">
        <f t="shared" si="140"/>
        <v>1575</v>
      </c>
      <c r="L445" s="28"/>
      <c r="M445" s="28"/>
      <c r="N445" s="21">
        <f t="shared" si="127"/>
        <v>0</v>
      </c>
      <c r="O445" s="21">
        <f t="shared" si="128"/>
        <v>0</v>
      </c>
      <c r="P445" s="21">
        <f t="shared" si="129"/>
        <v>0</v>
      </c>
      <c r="Q445" s="62"/>
    </row>
    <row r="446" spans="3:17">
      <c r="C446" s="98"/>
      <c r="D446" s="178"/>
      <c r="E446" s="129"/>
      <c r="F446" s="129"/>
      <c r="G446" s="129"/>
      <c r="H446" s="59" t="s">
        <v>21</v>
      </c>
      <c r="I446" s="31">
        <v>0</v>
      </c>
      <c r="J446" s="32">
        <v>0</v>
      </c>
      <c r="K446" s="32">
        <v>0</v>
      </c>
      <c r="L446" s="28"/>
      <c r="M446" s="28"/>
      <c r="N446" s="21"/>
      <c r="O446" s="21"/>
      <c r="P446" s="21"/>
      <c r="Q446" s="62"/>
    </row>
    <row r="447" spans="3:17">
      <c r="C447" s="98"/>
      <c r="D447" s="178"/>
      <c r="E447" s="129"/>
      <c r="F447" s="129"/>
      <c r="G447" s="129"/>
      <c r="H447" s="59" t="s">
        <v>22</v>
      </c>
      <c r="I447" s="31">
        <v>0</v>
      </c>
      <c r="J447" s="32">
        <v>0</v>
      </c>
      <c r="K447" s="32">
        <v>0</v>
      </c>
      <c r="L447" s="28"/>
      <c r="M447" s="28"/>
      <c r="N447" s="21"/>
      <c r="O447" s="21"/>
      <c r="P447" s="21"/>
      <c r="Q447" s="62"/>
    </row>
    <row r="448" spans="3:17">
      <c r="C448" s="99"/>
      <c r="D448" s="178"/>
      <c r="E448" s="129"/>
      <c r="F448" s="129"/>
      <c r="G448" s="129"/>
      <c r="H448" s="59" t="s">
        <v>35</v>
      </c>
      <c r="I448" s="31">
        <v>0</v>
      </c>
      <c r="J448" s="32">
        <v>0</v>
      </c>
      <c r="K448" s="32">
        <v>0</v>
      </c>
      <c r="L448" s="28"/>
      <c r="M448" s="28"/>
      <c r="N448" s="21"/>
      <c r="O448" s="21"/>
      <c r="P448" s="21"/>
      <c r="Q448" s="62"/>
    </row>
    <row r="449" spans="3:17">
      <c r="C449" s="145" t="s">
        <v>229</v>
      </c>
      <c r="D449" s="151" t="s">
        <v>230</v>
      </c>
      <c r="E449" s="129" t="s">
        <v>215</v>
      </c>
      <c r="F449" s="138">
        <v>2021</v>
      </c>
      <c r="G449" s="138">
        <v>2023</v>
      </c>
      <c r="H449" s="55" t="s">
        <v>19</v>
      </c>
      <c r="I449" s="22">
        <f>I450+I451+I452+I453</f>
        <v>100</v>
      </c>
      <c r="J449" s="4">
        <f t="shared" ref="J449:K449" si="141">J450+J451+J452+J453</f>
        <v>100</v>
      </c>
      <c r="K449" s="4">
        <f t="shared" si="141"/>
        <v>80</v>
      </c>
      <c r="L449" s="32">
        <f t="shared" ref="L449:M449" si="142">L450</f>
        <v>0</v>
      </c>
      <c r="M449" s="32">
        <f t="shared" si="142"/>
        <v>0</v>
      </c>
      <c r="N449" s="21">
        <f t="shared" si="127"/>
        <v>0</v>
      </c>
      <c r="O449" s="21">
        <f t="shared" si="128"/>
        <v>0</v>
      </c>
      <c r="P449" s="21">
        <f t="shared" si="129"/>
        <v>0</v>
      </c>
      <c r="Q449" s="62"/>
    </row>
    <row r="450" spans="3:17">
      <c r="C450" s="146"/>
      <c r="D450" s="151"/>
      <c r="E450" s="129"/>
      <c r="F450" s="138"/>
      <c r="G450" s="138"/>
      <c r="H450" s="55" t="s">
        <v>20</v>
      </c>
      <c r="I450" s="31">
        <v>100</v>
      </c>
      <c r="J450" s="32">
        <v>100</v>
      </c>
      <c r="K450" s="32">
        <v>80</v>
      </c>
      <c r="L450" s="28"/>
      <c r="M450" s="28"/>
      <c r="N450" s="21">
        <f t="shared" si="127"/>
        <v>0</v>
      </c>
      <c r="O450" s="21">
        <f t="shared" si="128"/>
        <v>0</v>
      </c>
      <c r="P450" s="21">
        <f t="shared" si="129"/>
        <v>0</v>
      </c>
      <c r="Q450" s="62"/>
    </row>
    <row r="451" spans="3:17">
      <c r="C451" s="146"/>
      <c r="D451" s="151"/>
      <c r="E451" s="129"/>
      <c r="F451" s="138"/>
      <c r="G451" s="138"/>
      <c r="H451" s="55" t="s">
        <v>21</v>
      </c>
      <c r="I451" s="31">
        <v>0</v>
      </c>
      <c r="J451" s="32">
        <v>0</v>
      </c>
      <c r="K451" s="32">
        <v>0</v>
      </c>
      <c r="L451" s="28"/>
      <c r="M451" s="28"/>
      <c r="N451" s="21"/>
      <c r="O451" s="21"/>
      <c r="P451" s="21"/>
      <c r="Q451" s="62"/>
    </row>
    <row r="452" spans="3:17">
      <c r="C452" s="146"/>
      <c r="D452" s="151"/>
      <c r="E452" s="129"/>
      <c r="F452" s="138"/>
      <c r="G452" s="138"/>
      <c r="H452" s="55" t="s">
        <v>31</v>
      </c>
      <c r="I452" s="31">
        <v>0</v>
      </c>
      <c r="J452" s="32">
        <v>0</v>
      </c>
      <c r="K452" s="32">
        <v>0</v>
      </c>
      <c r="L452" s="28"/>
      <c r="M452" s="28"/>
      <c r="N452" s="21"/>
      <c r="O452" s="21"/>
      <c r="P452" s="21"/>
      <c r="Q452" s="62"/>
    </row>
    <row r="453" spans="3:17">
      <c r="C453" s="147"/>
      <c r="D453" s="151"/>
      <c r="E453" s="129"/>
      <c r="F453" s="138"/>
      <c r="G453" s="138"/>
      <c r="H453" s="55" t="s">
        <v>35</v>
      </c>
      <c r="I453" s="31">
        <v>0</v>
      </c>
      <c r="J453" s="32">
        <v>0</v>
      </c>
      <c r="K453" s="32">
        <v>0</v>
      </c>
      <c r="L453" s="28"/>
      <c r="M453" s="28"/>
      <c r="N453" s="21"/>
      <c r="O453" s="21"/>
      <c r="P453" s="21"/>
      <c r="Q453" s="62"/>
    </row>
    <row r="454" spans="3:17">
      <c r="C454" s="145" t="s">
        <v>231</v>
      </c>
      <c r="D454" s="151" t="s">
        <v>232</v>
      </c>
      <c r="E454" s="129" t="s">
        <v>158</v>
      </c>
      <c r="F454" s="138">
        <f>F449</f>
        <v>2021</v>
      </c>
      <c r="G454" s="138">
        <f>G449</f>
        <v>2023</v>
      </c>
      <c r="H454" s="55" t="s">
        <v>19</v>
      </c>
      <c r="I454" s="22">
        <f>I455+I456+I457+I458</f>
        <v>80</v>
      </c>
      <c r="J454" s="4">
        <f t="shared" ref="J454:K454" si="143">J455+J456+J457+J458</f>
        <v>80</v>
      </c>
      <c r="K454" s="4">
        <f t="shared" si="143"/>
        <v>75</v>
      </c>
      <c r="L454" s="32">
        <f t="shared" ref="L454:M454" si="144">L455</f>
        <v>0</v>
      </c>
      <c r="M454" s="32">
        <f t="shared" si="144"/>
        <v>0</v>
      </c>
      <c r="N454" s="21">
        <f t="shared" si="127"/>
        <v>0</v>
      </c>
      <c r="O454" s="21">
        <f t="shared" si="128"/>
        <v>0</v>
      </c>
      <c r="P454" s="21">
        <f t="shared" si="129"/>
        <v>0</v>
      </c>
      <c r="Q454" s="62"/>
    </row>
    <row r="455" spans="3:17">
      <c r="C455" s="146"/>
      <c r="D455" s="151"/>
      <c r="E455" s="129"/>
      <c r="F455" s="138"/>
      <c r="G455" s="138"/>
      <c r="H455" s="55" t="s">
        <v>20</v>
      </c>
      <c r="I455" s="31">
        <v>80</v>
      </c>
      <c r="J455" s="32">
        <v>80</v>
      </c>
      <c r="K455" s="32">
        <v>75</v>
      </c>
      <c r="L455" s="28"/>
      <c r="M455" s="28"/>
      <c r="N455" s="21">
        <f t="shared" si="127"/>
        <v>0</v>
      </c>
      <c r="O455" s="21">
        <f t="shared" si="128"/>
        <v>0</v>
      </c>
      <c r="P455" s="21">
        <f t="shared" si="129"/>
        <v>0</v>
      </c>
      <c r="Q455" s="62"/>
    </row>
    <row r="456" spans="3:17">
      <c r="C456" s="146"/>
      <c r="D456" s="151"/>
      <c r="E456" s="129"/>
      <c r="F456" s="138"/>
      <c r="G456" s="138"/>
      <c r="H456" s="55" t="s">
        <v>21</v>
      </c>
      <c r="I456" s="31">
        <v>0</v>
      </c>
      <c r="J456" s="32">
        <v>0</v>
      </c>
      <c r="K456" s="32">
        <v>0</v>
      </c>
      <c r="L456" s="28"/>
      <c r="M456" s="28"/>
      <c r="N456" s="21"/>
      <c r="O456" s="21"/>
      <c r="P456" s="21"/>
      <c r="Q456" s="62"/>
    </row>
    <row r="457" spans="3:17">
      <c r="C457" s="146"/>
      <c r="D457" s="151"/>
      <c r="E457" s="129"/>
      <c r="F457" s="138"/>
      <c r="G457" s="138"/>
      <c r="H457" s="55" t="s">
        <v>31</v>
      </c>
      <c r="I457" s="31">
        <v>0</v>
      </c>
      <c r="J457" s="32">
        <v>0</v>
      </c>
      <c r="K457" s="32">
        <v>0</v>
      </c>
      <c r="L457" s="28"/>
      <c r="M457" s="28"/>
      <c r="N457" s="21"/>
      <c r="O457" s="21"/>
      <c r="P457" s="21"/>
      <c r="Q457" s="62"/>
    </row>
    <row r="458" spans="3:17">
      <c r="C458" s="147"/>
      <c r="D458" s="151"/>
      <c r="E458" s="129"/>
      <c r="F458" s="138"/>
      <c r="G458" s="138"/>
      <c r="H458" s="55" t="s">
        <v>35</v>
      </c>
      <c r="I458" s="31">
        <v>0</v>
      </c>
      <c r="J458" s="32">
        <v>0</v>
      </c>
      <c r="K458" s="32">
        <v>0</v>
      </c>
      <c r="L458" s="28"/>
      <c r="M458" s="28"/>
      <c r="N458" s="21"/>
      <c r="O458" s="21"/>
      <c r="P458" s="21"/>
      <c r="Q458" s="62"/>
    </row>
    <row r="459" spans="3:17">
      <c r="C459" s="145" t="s">
        <v>233</v>
      </c>
      <c r="D459" s="151" t="s">
        <v>234</v>
      </c>
      <c r="E459" s="138" t="s">
        <v>235</v>
      </c>
      <c r="F459" s="138">
        <f>F454</f>
        <v>2021</v>
      </c>
      <c r="G459" s="138">
        <f>G454</f>
        <v>2023</v>
      </c>
      <c r="H459" s="55" t="s">
        <v>19</v>
      </c>
      <c r="I459" s="22">
        <f>I460+I461+I462+I463</f>
        <v>70</v>
      </c>
      <c r="J459" s="4">
        <f t="shared" ref="J459:K459" si="145">J460+J461+J462+J463</f>
        <v>70</v>
      </c>
      <c r="K459" s="4">
        <f t="shared" si="145"/>
        <v>70</v>
      </c>
      <c r="L459" s="32">
        <f t="shared" ref="L459:M459" si="146">L460</f>
        <v>0</v>
      </c>
      <c r="M459" s="32">
        <f t="shared" si="146"/>
        <v>0</v>
      </c>
      <c r="N459" s="21">
        <f t="shared" si="127"/>
        <v>0</v>
      </c>
      <c r="O459" s="21">
        <f t="shared" si="128"/>
        <v>0</v>
      </c>
      <c r="P459" s="21">
        <f t="shared" si="129"/>
        <v>0</v>
      </c>
      <c r="Q459" s="62"/>
    </row>
    <row r="460" spans="3:17">
      <c r="C460" s="146"/>
      <c r="D460" s="151"/>
      <c r="E460" s="138"/>
      <c r="F460" s="138"/>
      <c r="G460" s="138"/>
      <c r="H460" s="55" t="s">
        <v>20</v>
      </c>
      <c r="I460" s="31">
        <v>70</v>
      </c>
      <c r="J460" s="32">
        <v>70</v>
      </c>
      <c r="K460" s="32">
        <v>70</v>
      </c>
      <c r="L460" s="28"/>
      <c r="M460" s="28"/>
      <c r="N460" s="21">
        <f t="shared" si="127"/>
        <v>0</v>
      </c>
      <c r="O460" s="21">
        <f t="shared" si="128"/>
        <v>0</v>
      </c>
      <c r="P460" s="21">
        <f t="shared" si="129"/>
        <v>0</v>
      </c>
      <c r="Q460" s="62"/>
    </row>
    <row r="461" spans="3:17">
      <c r="C461" s="146"/>
      <c r="D461" s="151"/>
      <c r="E461" s="138"/>
      <c r="F461" s="138"/>
      <c r="G461" s="138"/>
      <c r="H461" s="55" t="s">
        <v>21</v>
      </c>
      <c r="I461" s="23">
        <v>0</v>
      </c>
      <c r="J461" s="24">
        <v>0</v>
      </c>
      <c r="K461" s="24">
        <v>0</v>
      </c>
      <c r="L461" s="28"/>
      <c r="M461" s="28"/>
      <c r="N461" s="21"/>
      <c r="O461" s="21"/>
      <c r="P461" s="21"/>
      <c r="Q461" s="62"/>
    </row>
    <row r="462" spans="3:17">
      <c r="C462" s="146"/>
      <c r="D462" s="151"/>
      <c r="E462" s="138"/>
      <c r="F462" s="138"/>
      <c r="G462" s="138"/>
      <c r="H462" s="55" t="s">
        <v>31</v>
      </c>
      <c r="I462" s="23">
        <v>0</v>
      </c>
      <c r="J462" s="24">
        <v>0</v>
      </c>
      <c r="K462" s="24">
        <v>0</v>
      </c>
      <c r="L462" s="28"/>
      <c r="M462" s="28"/>
      <c r="N462" s="21"/>
      <c r="O462" s="21"/>
      <c r="P462" s="21"/>
      <c r="Q462" s="62"/>
    </row>
    <row r="463" spans="3:17">
      <c r="C463" s="147"/>
      <c r="D463" s="151"/>
      <c r="E463" s="138"/>
      <c r="F463" s="138"/>
      <c r="G463" s="138"/>
      <c r="H463" s="55" t="s">
        <v>35</v>
      </c>
      <c r="I463" s="23">
        <v>0</v>
      </c>
      <c r="J463" s="24">
        <v>0</v>
      </c>
      <c r="K463" s="24">
        <v>0</v>
      </c>
      <c r="L463" s="28"/>
      <c r="M463" s="28"/>
      <c r="N463" s="21"/>
      <c r="O463" s="21"/>
      <c r="P463" s="21"/>
      <c r="Q463" s="62"/>
    </row>
    <row r="464" spans="3:17">
      <c r="C464" s="145" t="s">
        <v>236</v>
      </c>
      <c r="D464" s="151" t="s">
        <v>237</v>
      </c>
      <c r="E464" s="129" t="s">
        <v>206</v>
      </c>
      <c r="F464" s="138">
        <f>F459</f>
        <v>2021</v>
      </c>
      <c r="G464" s="138">
        <f>G459</f>
        <v>2023</v>
      </c>
      <c r="H464" s="55" t="s">
        <v>19</v>
      </c>
      <c r="I464" s="22">
        <f>I465+I466+I467+I468</f>
        <v>100</v>
      </c>
      <c r="J464" s="4">
        <f t="shared" ref="J464:K464" si="147">J465+J466+J467+J468</f>
        <v>100</v>
      </c>
      <c r="K464" s="4">
        <f t="shared" si="147"/>
        <v>90</v>
      </c>
      <c r="L464" s="24">
        <f t="shared" ref="L464:M464" si="148">L465</f>
        <v>0</v>
      </c>
      <c r="M464" s="24">
        <f t="shared" si="148"/>
        <v>0</v>
      </c>
      <c r="N464" s="21">
        <f t="shared" ref="N464:N525" si="149">M464/I464*100</f>
        <v>0</v>
      </c>
      <c r="O464" s="21">
        <f t="shared" ref="O464:O525" si="150">M464/J464*100</f>
        <v>0</v>
      </c>
      <c r="P464" s="21">
        <f t="shared" ref="P464:P525" si="151">L464/K464*100</f>
        <v>0</v>
      </c>
      <c r="Q464" s="62"/>
    </row>
    <row r="465" spans="3:17">
      <c r="C465" s="146"/>
      <c r="D465" s="151"/>
      <c r="E465" s="129"/>
      <c r="F465" s="138"/>
      <c r="G465" s="138"/>
      <c r="H465" s="55" t="s">
        <v>20</v>
      </c>
      <c r="I465" s="23">
        <v>100</v>
      </c>
      <c r="J465" s="24">
        <v>100</v>
      </c>
      <c r="K465" s="24">
        <v>90</v>
      </c>
      <c r="L465" s="28"/>
      <c r="M465" s="28"/>
      <c r="N465" s="21">
        <f t="shared" si="149"/>
        <v>0</v>
      </c>
      <c r="O465" s="21">
        <f t="shared" si="150"/>
        <v>0</v>
      </c>
      <c r="P465" s="21">
        <f t="shared" si="151"/>
        <v>0</v>
      </c>
      <c r="Q465" s="62"/>
    </row>
    <row r="466" spans="3:17">
      <c r="C466" s="146"/>
      <c r="D466" s="151"/>
      <c r="E466" s="129"/>
      <c r="F466" s="138"/>
      <c r="G466" s="138"/>
      <c r="H466" s="55" t="s">
        <v>21</v>
      </c>
      <c r="I466" s="23">
        <v>0</v>
      </c>
      <c r="J466" s="24">
        <v>0</v>
      </c>
      <c r="K466" s="24">
        <v>0</v>
      </c>
      <c r="L466" s="28"/>
      <c r="M466" s="28"/>
      <c r="N466" s="21"/>
      <c r="O466" s="21"/>
      <c r="P466" s="21"/>
      <c r="Q466" s="62"/>
    </row>
    <row r="467" spans="3:17">
      <c r="C467" s="146"/>
      <c r="D467" s="151"/>
      <c r="E467" s="129"/>
      <c r="F467" s="138"/>
      <c r="G467" s="138"/>
      <c r="H467" s="55" t="s">
        <v>31</v>
      </c>
      <c r="I467" s="23">
        <v>0</v>
      </c>
      <c r="J467" s="24">
        <v>0</v>
      </c>
      <c r="K467" s="24">
        <v>0</v>
      </c>
      <c r="L467" s="28"/>
      <c r="M467" s="28"/>
      <c r="N467" s="21"/>
      <c r="O467" s="21"/>
      <c r="P467" s="21"/>
      <c r="Q467" s="62"/>
    </row>
    <row r="468" spans="3:17">
      <c r="C468" s="147"/>
      <c r="D468" s="151"/>
      <c r="E468" s="129"/>
      <c r="F468" s="138"/>
      <c r="G468" s="138"/>
      <c r="H468" s="55" t="s">
        <v>35</v>
      </c>
      <c r="I468" s="23">
        <v>0</v>
      </c>
      <c r="J468" s="24">
        <v>0</v>
      </c>
      <c r="K468" s="24">
        <v>0</v>
      </c>
      <c r="L468" s="28"/>
      <c r="M468" s="28"/>
      <c r="N468" s="21"/>
      <c r="O468" s="21"/>
      <c r="P468" s="21"/>
      <c r="Q468" s="62"/>
    </row>
    <row r="469" spans="3:17">
      <c r="C469" s="145" t="s">
        <v>238</v>
      </c>
      <c r="D469" s="151" t="s">
        <v>239</v>
      </c>
      <c r="E469" s="138" t="s">
        <v>240</v>
      </c>
      <c r="F469" s="138">
        <f>F464</f>
        <v>2021</v>
      </c>
      <c r="G469" s="138">
        <f>G464</f>
        <v>2023</v>
      </c>
      <c r="H469" s="55" t="s">
        <v>19</v>
      </c>
      <c r="I469" s="22">
        <f>I470+I471+I472+I473</f>
        <v>70</v>
      </c>
      <c r="J469" s="4">
        <f t="shared" ref="J469:M469" si="152">J470+J471+J472+J473</f>
        <v>70</v>
      </c>
      <c r="K469" s="4">
        <f t="shared" si="152"/>
        <v>63</v>
      </c>
      <c r="L469" s="4">
        <f t="shared" si="152"/>
        <v>0</v>
      </c>
      <c r="M469" s="4">
        <f t="shared" si="152"/>
        <v>0</v>
      </c>
      <c r="N469" s="21">
        <f t="shared" si="149"/>
        <v>0</v>
      </c>
      <c r="O469" s="21">
        <f t="shared" si="150"/>
        <v>0</v>
      </c>
      <c r="P469" s="21">
        <f t="shared" si="151"/>
        <v>0</v>
      </c>
      <c r="Q469" s="62"/>
    </row>
    <row r="470" spans="3:17">
      <c r="C470" s="146"/>
      <c r="D470" s="151"/>
      <c r="E470" s="138"/>
      <c r="F470" s="138"/>
      <c r="G470" s="138"/>
      <c r="H470" s="55" t="s">
        <v>20</v>
      </c>
      <c r="I470" s="23">
        <v>70</v>
      </c>
      <c r="J470" s="24">
        <v>70</v>
      </c>
      <c r="K470" s="24">
        <v>63</v>
      </c>
      <c r="L470" s="28"/>
      <c r="M470" s="28"/>
      <c r="N470" s="21">
        <f t="shared" si="149"/>
        <v>0</v>
      </c>
      <c r="O470" s="21">
        <f t="shared" si="150"/>
        <v>0</v>
      </c>
      <c r="P470" s="21">
        <f t="shared" si="151"/>
        <v>0</v>
      </c>
      <c r="Q470" s="62"/>
    </row>
    <row r="471" spans="3:17">
      <c r="C471" s="146"/>
      <c r="D471" s="151"/>
      <c r="E471" s="138"/>
      <c r="F471" s="138"/>
      <c r="G471" s="138"/>
      <c r="H471" s="55" t="s">
        <v>21</v>
      </c>
      <c r="I471" s="23">
        <v>0</v>
      </c>
      <c r="J471" s="24">
        <v>0</v>
      </c>
      <c r="K471" s="24">
        <v>0</v>
      </c>
      <c r="L471" s="28"/>
      <c r="M471" s="28"/>
      <c r="N471" s="21"/>
      <c r="O471" s="21"/>
      <c r="P471" s="21"/>
      <c r="Q471" s="62"/>
    </row>
    <row r="472" spans="3:17">
      <c r="C472" s="146"/>
      <c r="D472" s="151"/>
      <c r="E472" s="138"/>
      <c r="F472" s="138"/>
      <c r="G472" s="138"/>
      <c r="H472" s="55" t="s">
        <v>31</v>
      </c>
      <c r="I472" s="23">
        <v>0</v>
      </c>
      <c r="J472" s="24">
        <v>0</v>
      </c>
      <c r="K472" s="24">
        <v>0</v>
      </c>
      <c r="L472" s="28"/>
      <c r="M472" s="28"/>
      <c r="N472" s="21"/>
      <c r="O472" s="21"/>
      <c r="P472" s="21"/>
      <c r="Q472" s="62"/>
    </row>
    <row r="473" spans="3:17">
      <c r="C473" s="147"/>
      <c r="D473" s="151"/>
      <c r="E473" s="138"/>
      <c r="F473" s="138"/>
      <c r="G473" s="138"/>
      <c r="H473" s="55" t="s">
        <v>35</v>
      </c>
      <c r="I473" s="23">
        <v>0</v>
      </c>
      <c r="J473" s="24">
        <v>0</v>
      </c>
      <c r="K473" s="24">
        <v>0</v>
      </c>
      <c r="L473" s="28"/>
      <c r="M473" s="28"/>
      <c r="N473" s="21"/>
      <c r="O473" s="21"/>
      <c r="P473" s="21"/>
      <c r="Q473" s="62"/>
    </row>
    <row r="474" spans="3:17">
      <c r="C474" s="145" t="s">
        <v>241</v>
      </c>
      <c r="D474" s="151" t="s">
        <v>242</v>
      </c>
      <c r="E474" s="138" t="s">
        <v>243</v>
      </c>
      <c r="F474" s="138">
        <v>2021</v>
      </c>
      <c r="G474" s="138">
        <f>G469</f>
        <v>2023</v>
      </c>
      <c r="H474" s="55" t="s">
        <v>19</v>
      </c>
      <c r="I474" s="22">
        <f>I475+I476+I477+I478</f>
        <v>80</v>
      </c>
      <c r="J474" s="4">
        <f t="shared" ref="J474:M474" si="153">J475+J476+J477+J478</f>
        <v>80</v>
      </c>
      <c r="K474" s="4">
        <f t="shared" si="153"/>
        <v>72</v>
      </c>
      <c r="L474" s="4">
        <f t="shared" si="153"/>
        <v>0</v>
      </c>
      <c r="M474" s="4">
        <f t="shared" si="153"/>
        <v>0</v>
      </c>
      <c r="N474" s="21">
        <f t="shared" si="149"/>
        <v>0</v>
      </c>
      <c r="O474" s="21">
        <f t="shared" si="150"/>
        <v>0</v>
      </c>
      <c r="P474" s="21">
        <f t="shared" si="151"/>
        <v>0</v>
      </c>
      <c r="Q474" s="62"/>
    </row>
    <row r="475" spans="3:17">
      <c r="C475" s="146"/>
      <c r="D475" s="151"/>
      <c r="E475" s="138"/>
      <c r="F475" s="138"/>
      <c r="G475" s="138"/>
      <c r="H475" s="55" t="s">
        <v>20</v>
      </c>
      <c r="I475" s="23">
        <v>80</v>
      </c>
      <c r="J475" s="24">
        <v>80</v>
      </c>
      <c r="K475" s="24">
        <v>72</v>
      </c>
      <c r="L475" s="28"/>
      <c r="M475" s="28"/>
      <c r="N475" s="21">
        <f t="shared" si="149"/>
        <v>0</v>
      </c>
      <c r="O475" s="21">
        <f t="shared" si="150"/>
        <v>0</v>
      </c>
      <c r="P475" s="21">
        <f t="shared" si="151"/>
        <v>0</v>
      </c>
      <c r="Q475" s="62"/>
    </row>
    <row r="476" spans="3:17">
      <c r="C476" s="146"/>
      <c r="D476" s="151"/>
      <c r="E476" s="138"/>
      <c r="F476" s="138"/>
      <c r="G476" s="138"/>
      <c r="H476" s="55" t="s">
        <v>21</v>
      </c>
      <c r="I476" s="23">
        <v>0</v>
      </c>
      <c r="J476" s="24">
        <v>0</v>
      </c>
      <c r="K476" s="24">
        <v>0</v>
      </c>
      <c r="L476" s="28"/>
      <c r="M476" s="28"/>
      <c r="N476" s="21"/>
      <c r="O476" s="21"/>
      <c r="P476" s="21"/>
      <c r="Q476" s="62"/>
    </row>
    <row r="477" spans="3:17">
      <c r="C477" s="146"/>
      <c r="D477" s="151"/>
      <c r="E477" s="138"/>
      <c r="F477" s="138"/>
      <c r="G477" s="138"/>
      <c r="H477" s="55" t="s">
        <v>31</v>
      </c>
      <c r="I477" s="23">
        <v>0</v>
      </c>
      <c r="J477" s="24">
        <v>0</v>
      </c>
      <c r="K477" s="24">
        <v>0</v>
      </c>
      <c r="L477" s="28"/>
      <c r="M477" s="28"/>
      <c r="N477" s="21"/>
      <c r="O477" s="21"/>
      <c r="P477" s="21"/>
      <c r="Q477" s="62"/>
    </row>
    <row r="478" spans="3:17">
      <c r="C478" s="147"/>
      <c r="D478" s="151"/>
      <c r="E478" s="138"/>
      <c r="F478" s="138"/>
      <c r="G478" s="138"/>
      <c r="H478" s="55" t="s">
        <v>35</v>
      </c>
      <c r="I478" s="23">
        <v>0</v>
      </c>
      <c r="J478" s="24">
        <v>0</v>
      </c>
      <c r="K478" s="24">
        <v>0</v>
      </c>
      <c r="L478" s="28"/>
      <c r="M478" s="28"/>
      <c r="N478" s="21"/>
      <c r="O478" s="21"/>
      <c r="P478" s="21"/>
      <c r="Q478" s="62"/>
    </row>
    <row r="479" spans="3:17">
      <c r="C479" s="97" t="s">
        <v>244</v>
      </c>
      <c r="D479" s="151" t="s">
        <v>245</v>
      </c>
      <c r="E479" s="129" t="s">
        <v>246</v>
      </c>
      <c r="F479" s="129">
        <v>2021</v>
      </c>
      <c r="G479" s="129">
        <v>2021</v>
      </c>
      <c r="H479" s="59" t="s">
        <v>19</v>
      </c>
      <c r="I479" s="22">
        <f>I480+I481+I482+I483</f>
        <v>300</v>
      </c>
      <c r="J479" s="4">
        <f t="shared" ref="J479:K479" si="154">J480+J481+J482+J483</f>
        <v>300</v>
      </c>
      <c r="K479" s="4">
        <f t="shared" si="154"/>
        <v>270</v>
      </c>
      <c r="L479" s="24">
        <f t="shared" ref="L479:M479" si="155">L480</f>
        <v>0</v>
      </c>
      <c r="M479" s="24">
        <f t="shared" si="155"/>
        <v>0</v>
      </c>
      <c r="N479" s="21">
        <f t="shared" si="149"/>
        <v>0</v>
      </c>
      <c r="O479" s="21">
        <f t="shared" si="150"/>
        <v>0</v>
      </c>
      <c r="P479" s="21">
        <f t="shared" si="151"/>
        <v>0</v>
      </c>
      <c r="Q479" s="62"/>
    </row>
    <row r="480" spans="3:17">
      <c r="C480" s="98"/>
      <c r="D480" s="151"/>
      <c r="E480" s="129"/>
      <c r="F480" s="129"/>
      <c r="G480" s="129"/>
      <c r="H480" s="59" t="s">
        <v>64</v>
      </c>
      <c r="I480" s="23">
        <v>300</v>
      </c>
      <c r="J480" s="24">
        <v>300</v>
      </c>
      <c r="K480" s="24">
        <v>270</v>
      </c>
      <c r="L480" s="28"/>
      <c r="M480" s="28"/>
      <c r="N480" s="21">
        <f t="shared" si="149"/>
        <v>0</v>
      </c>
      <c r="O480" s="21">
        <f t="shared" si="150"/>
        <v>0</v>
      </c>
      <c r="P480" s="21">
        <f t="shared" si="151"/>
        <v>0</v>
      </c>
      <c r="Q480" s="62"/>
    </row>
    <row r="481" spans="3:17">
      <c r="C481" s="98"/>
      <c r="D481" s="151"/>
      <c r="E481" s="129"/>
      <c r="F481" s="129"/>
      <c r="G481" s="129"/>
      <c r="H481" s="59" t="s">
        <v>21</v>
      </c>
      <c r="I481" s="31">
        <v>0</v>
      </c>
      <c r="J481" s="32">
        <v>0</v>
      </c>
      <c r="K481" s="32">
        <v>0</v>
      </c>
      <c r="L481" s="28"/>
      <c r="M481" s="28"/>
      <c r="N481" s="21"/>
      <c r="O481" s="21"/>
      <c r="P481" s="21"/>
      <c r="Q481" s="62"/>
    </row>
    <row r="482" spans="3:17">
      <c r="C482" s="98"/>
      <c r="D482" s="151"/>
      <c r="E482" s="129"/>
      <c r="F482" s="129"/>
      <c r="G482" s="129"/>
      <c r="H482" s="59" t="s">
        <v>22</v>
      </c>
      <c r="I482" s="31">
        <v>0</v>
      </c>
      <c r="J482" s="32">
        <v>0</v>
      </c>
      <c r="K482" s="32">
        <v>0</v>
      </c>
      <c r="L482" s="28"/>
      <c r="M482" s="28"/>
      <c r="N482" s="21"/>
      <c r="O482" s="21"/>
      <c r="P482" s="21"/>
      <c r="Q482" s="62"/>
    </row>
    <row r="483" spans="3:17">
      <c r="C483" s="99"/>
      <c r="D483" s="151"/>
      <c r="E483" s="129"/>
      <c r="F483" s="129"/>
      <c r="G483" s="129"/>
      <c r="H483" s="59" t="s">
        <v>35</v>
      </c>
      <c r="I483" s="31">
        <v>0</v>
      </c>
      <c r="J483" s="32">
        <v>0</v>
      </c>
      <c r="K483" s="32">
        <v>0</v>
      </c>
      <c r="L483" s="28"/>
      <c r="M483" s="28"/>
      <c r="N483" s="21"/>
      <c r="O483" s="21"/>
      <c r="P483" s="21"/>
      <c r="Q483" s="62"/>
    </row>
    <row r="484" spans="3:17">
      <c r="C484" s="97" t="s">
        <v>247</v>
      </c>
      <c r="D484" s="151" t="s">
        <v>248</v>
      </c>
      <c r="E484" s="129" t="s">
        <v>215</v>
      </c>
      <c r="F484" s="129">
        <v>2021</v>
      </c>
      <c r="G484" s="129">
        <v>2021</v>
      </c>
      <c r="H484" s="59" t="s">
        <v>19</v>
      </c>
      <c r="I484" s="22">
        <f>I485+I486+I487+I488</f>
        <v>550</v>
      </c>
      <c r="J484" s="4">
        <f t="shared" ref="J484:K484" si="156">J485+J486+J487+J488</f>
        <v>550</v>
      </c>
      <c r="K484" s="4">
        <f t="shared" si="156"/>
        <v>495</v>
      </c>
      <c r="L484" s="32">
        <f t="shared" ref="L484:M484" si="157">L485</f>
        <v>0</v>
      </c>
      <c r="M484" s="32">
        <f t="shared" si="157"/>
        <v>0</v>
      </c>
      <c r="N484" s="21">
        <f t="shared" si="149"/>
        <v>0</v>
      </c>
      <c r="O484" s="21">
        <f t="shared" si="150"/>
        <v>0</v>
      </c>
      <c r="P484" s="21">
        <f t="shared" si="151"/>
        <v>0</v>
      </c>
      <c r="Q484" s="62"/>
    </row>
    <row r="485" spans="3:17">
      <c r="C485" s="98"/>
      <c r="D485" s="151"/>
      <c r="E485" s="129"/>
      <c r="F485" s="129"/>
      <c r="G485" s="129"/>
      <c r="H485" s="59" t="s">
        <v>64</v>
      </c>
      <c r="I485" s="31">
        <v>550</v>
      </c>
      <c r="J485" s="32">
        <v>550</v>
      </c>
      <c r="K485" s="32">
        <v>495</v>
      </c>
      <c r="L485" s="28"/>
      <c r="M485" s="28"/>
      <c r="N485" s="21">
        <f t="shared" si="149"/>
        <v>0</v>
      </c>
      <c r="O485" s="21">
        <f t="shared" si="150"/>
        <v>0</v>
      </c>
      <c r="P485" s="21">
        <f t="shared" si="151"/>
        <v>0</v>
      </c>
      <c r="Q485" s="62"/>
    </row>
    <row r="486" spans="3:17">
      <c r="C486" s="98"/>
      <c r="D486" s="151"/>
      <c r="E486" s="129"/>
      <c r="F486" s="129"/>
      <c r="G486" s="129"/>
      <c r="H486" s="59" t="s">
        <v>21</v>
      </c>
      <c r="I486" s="31">
        <v>0</v>
      </c>
      <c r="J486" s="32">
        <v>0</v>
      </c>
      <c r="K486" s="32">
        <v>0</v>
      </c>
      <c r="L486" s="28"/>
      <c r="M486" s="28"/>
      <c r="N486" s="21"/>
      <c r="O486" s="21"/>
      <c r="P486" s="21"/>
      <c r="Q486" s="62"/>
    </row>
    <row r="487" spans="3:17">
      <c r="C487" s="98"/>
      <c r="D487" s="151"/>
      <c r="E487" s="129"/>
      <c r="F487" s="129"/>
      <c r="G487" s="129"/>
      <c r="H487" s="59" t="s">
        <v>22</v>
      </c>
      <c r="I487" s="31">
        <v>0</v>
      </c>
      <c r="J487" s="32">
        <v>0</v>
      </c>
      <c r="K487" s="32">
        <v>0</v>
      </c>
      <c r="L487" s="28"/>
      <c r="M487" s="28"/>
      <c r="N487" s="21"/>
      <c r="O487" s="21"/>
      <c r="P487" s="21"/>
      <c r="Q487" s="62"/>
    </row>
    <row r="488" spans="3:17">
      <c r="C488" s="99"/>
      <c r="D488" s="151"/>
      <c r="E488" s="129"/>
      <c r="F488" s="129"/>
      <c r="G488" s="129"/>
      <c r="H488" s="59" t="s">
        <v>249</v>
      </c>
      <c r="I488" s="31">
        <v>0</v>
      </c>
      <c r="J488" s="32">
        <v>0</v>
      </c>
      <c r="K488" s="32">
        <v>0</v>
      </c>
      <c r="L488" s="28"/>
      <c r="M488" s="28"/>
      <c r="N488" s="21"/>
      <c r="O488" s="21"/>
      <c r="P488" s="21"/>
      <c r="Q488" s="62"/>
    </row>
    <row r="489" spans="3:17">
      <c r="C489" s="97" t="s">
        <v>250</v>
      </c>
      <c r="D489" s="177" t="s">
        <v>251</v>
      </c>
      <c r="E489" s="129" t="s">
        <v>158</v>
      </c>
      <c r="F489" s="129">
        <v>2021</v>
      </c>
      <c r="G489" s="129">
        <v>2021</v>
      </c>
      <c r="H489" s="59" t="s">
        <v>19</v>
      </c>
      <c r="I489" s="22">
        <f>I490+I491+I492+I493</f>
        <v>400</v>
      </c>
      <c r="J489" s="4">
        <f t="shared" ref="J489:K489" si="158">J490+J491+J492+J493</f>
        <v>400</v>
      </c>
      <c r="K489" s="4">
        <f t="shared" si="158"/>
        <v>360</v>
      </c>
      <c r="L489" s="32">
        <f t="shared" ref="L489:M489" si="159">L490</f>
        <v>0</v>
      </c>
      <c r="M489" s="32">
        <f t="shared" si="159"/>
        <v>0</v>
      </c>
      <c r="N489" s="21">
        <f t="shared" si="149"/>
        <v>0</v>
      </c>
      <c r="O489" s="21">
        <f t="shared" si="150"/>
        <v>0</v>
      </c>
      <c r="P489" s="21">
        <f t="shared" si="151"/>
        <v>0</v>
      </c>
      <c r="Q489" s="62"/>
    </row>
    <row r="490" spans="3:17">
      <c r="C490" s="98"/>
      <c r="D490" s="177"/>
      <c r="E490" s="129"/>
      <c r="F490" s="129"/>
      <c r="G490" s="129"/>
      <c r="H490" s="59" t="s">
        <v>64</v>
      </c>
      <c r="I490" s="31">
        <v>400</v>
      </c>
      <c r="J490" s="32">
        <v>400</v>
      </c>
      <c r="K490" s="32">
        <v>360</v>
      </c>
      <c r="L490" s="28"/>
      <c r="M490" s="28"/>
      <c r="N490" s="21">
        <f t="shared" si="149"/>
        <v>0</v>
      </c>
      <c r="O490" s="21">
        <f t="shared" si="150"/>
        <v>0</v>
      </c>
      <c r="P490" s="21">
        <f t="shared" si="151"/>
        <v>0</v>
      </c>
      <c r="Q490" s="62"/>
    </row>
    <row r="491" spans="3:17">
      <c r="C491" s="98"/>
      <c r="D491" s="177"/>
      <c r="E491" s="129"/>
      <c r="F491" s="129"/>
      <c r="G491" s="129"/>
      <c r="H491" s="59" t="s">
        <v>21</v>
      </c>
      <c r="I491" s="31">
        <v>0</v>
      </c>
      <c r="J491" s="32">
        <v>0</v>
      </c>
      <c r="K491" s="32">
        <v>0</v>
      </c>
      <c r="L491" s="28"/>
      <c r="M491" s="28"/>
      <c r="N491" s="21"/>
      <c r="O491" s="21"/>
      <c r="P491" s="21"/>
      <c r="Q491" s="62"/>
    </row>
    <row r="492" spans="3:17">
      <c r="C492" s="98"/>
      <c r="D492" s="177"/>
      <c r="E492" s="129"/>
      <c r="F492" s="129"/>
      <c r="G492" s="129"/>
      <c r="H492" s="59" t="s">
        <v>22</v>
      </c>
      <c r="I492" s="31">
        <v>0</v>
      </c>
      <c r="J492" s="32">
        <v>0</v>
      </c>
      <c r="K492" s="32">
        <v>0</v>
      </c>
      <c r="L492" s="28"/>
      <c r="M492" s="28"/>
      <c r="N492" s="21"/>
      <c r="O492" s="21"/>
      <c r="P492" s="21"/>
      <c r="Q492" s="62"/>
    </row>
    <row r="493" spans="3:17">
      <c r="C493" s="99"/>
      <c r="D493" s="177"/>
      <c r="E493" s="129"/>
      <c r="F493" s="129"/>
      <c r="G493" s="129"/>
      <c r="H493" s="59" t="s">
        <v>35</v>
      </c>
      <c r="I493" s="31">
        <v>0</v>
      </c>
      <c r="J493" s="32">
        <v>0</v>
      </c>
      <c r="K493" s="32">
        <v>0</v>
      </c>
      <c r="L493" s="28"/>
      <c r="M493" s="28"/>
      <c r="N493" s="21"/>
      <c r="O493" s="21"/>
      <c r="P493" s="21"/>
      <c r="Q493" s="62"/>
    </row>
    <row r="494" spans="3:17" hidden="1">
      <c r="C494" s="97" t="s">
        <v>252</v>
      </c>
      <c r="D494" s="153" t="s">
        <v>253</v>
      </c>
      <c r="E494" s="116" t="s">
        <v>215</v>
      </c>
      <c r="F494" s="116">
        <v>2022</v>
      </c>
      <c r="G494" s="116">
        <v>2022</v>
      </c>
      <c r="H494" s="59" t="s">
        <v>19</v>
      </c>
      <c r="I494" s="22">
        <f>I495+I496+I497+I498</f>
        <v>0</v>
      </c>
      <c r="J494" s="4">
        <f t="shared" ref="J494:K494" si="160">J495+J496+J497+J498</f>
        <v>0</v>
      </c>
      <c r="K494" s="4">
        <f t="shared" si="160"/>
        <v>0</v>
      </c>
      <c r="L494" s="32">
        <v>0</v>
      </c>
      <c r="M494" s="32">
        <v>0</v>
      </c>
      <c r="N494" s="21"/>
      <c r="O494" s="21"/>
      <c r="P494" s="21"/>
      <c r="Q494" s="62"/>
    </row>
    <row r="495" spans="3:17" hidden="1">
      <c r="C495" s="98"/>
      <c r="D495" s="154"/>
      <c r="E495" s="117"/>
      <c r="F495" s="117"/>
      <c r="G495" s="117"/>
      <c r="H495" s="59" t="s">
        <v>64</v>
      </c>
      <c r="I495" s="31">
        <v>0</v>
      </c>
      <c r="J495" s="32">
        <v>0</v>
      </c>
      <c r="K495" s="32">
        <v>0</v>
      </c>
      <c r="N495" s="21"/>
      <c r="O495" s="21"/>
      <c r="P495" s="21"/>
      <c r="Q495" s="62"/>
    </row>
    <row r="496" spans="3:17" hidden="1">
      <c r="C496" s="98"/>
      <c r="D496" s="154"/>
      <c r="E496" s="117"/>
      <c r="F496" s="117"/>
      <c r="G496" s="117"/>
      <c r="H496" s="59" t="s">
        <v>21</v>
      </c>
      <c r="I496" s="31">
        <v>0</v>
      </c>
      <c r="J496" s="32">
        <v>0</v>
      </c>
      <c r="K496" s="32">
        <v>0</v>
      </c>
      <c r="N496" s="21"/>
      <c r="O496" s="21"/>
      <c r="P496" s="21"/>
      <c r="Q496" s="62"/>
    </row>
    <row r="497" spans="3:17" hidden="1">
      <c r="C497" s="98"/>
      <c r="D497" s="154"/>
      <c r="E497" s="117"/>
      <c r="F497" s="117"/>
      <c r="G497" s="117"/>
      <c r="H497" s="59" t="s">
        <v>22</v>
      </c>
      <c r="I497" s="31">
        <v>0</v>
      </c>
      <c r="J497" s="32">
        <v>0</v>
      </c>
      <c r="K497" s="32">
        <v>0</v>
      </c>
      <c r="N497" s="21"/>
      <c r="O497" s="21"/>
      <c r="P497" s="21"/>
      <c r="Q497" s="62"/>
    </row>
    <row r="498" spans="3:17" hidden="1">
      <c r="C498" s="99"/>
      <c r="D498" s="155"/>
      <c r="E498" s="118"/>
      <c r="F498" s="118"/>
      <c r="G498" s="118"/>
      <c r="H498" s="59" t="s">
        <v>35</v>
      </c>
      <c r="I498" s="31">
        <v>0</v>
      </c>
      <c r="J498" s="32">
        <v>0</v>
      </c>
      <c r="K498" s="32">
        <v>0</v>
      </c>
      <c r="N498" s="21"/>
      <c r="O498" s="21"/>
      <c r="P498" s="21"/>
      <c r="Q498" s="62"/>
    </row>
    <row r="499" spans="3:17" hidden="1">
      <c r="C499" s="97" t="s">
        <v>254</v>
      </c>
      <c r="D499" s="153" t="s">
        <v>255</v>
      </c>
      <c r="E499" s="116" t="s">
        <v>215</v>
      </c>
      <c r="F499" s="116">
        <v>2022</v>
      </c>
      <c r="G499" s="116">
        <v>2022</v>
      </c>
      <c r="H499" s="59" t="s">
        <v>19</v>
      </c>
      <c r="I499" s="22">
        <f>I500+I501+I502+I503</f>
        <v>0</v>
      </c>
      <c r="J499" s="4">
        <f t="shared" ref="J499:K499" si="161">J500+J501+J502+J503</f>
        <v>0</v>
      </c>
      <c r="K499" s="4">
        <f t="shared" si="161"/>
        <v>0</v>
      </c>
      <c r="L499" s="32">
        <v>0</v>
      </c>
      <c r="M499" s="32">
        <v>0</v>
      </c>
      <c r="N499" s="21"/>
      <c r="O499" s="21"/>
      <c r="P499" s="21"/>
      <c r="Q499" s="62"/>
    </row>
    <row r="500" spans="3:17" hidden="1">
      <c r="C500" s="98"/>
      <c r="D500" s="154"/>
      <c r="E500" s="117"/>
      <c r="F500" s="117"/>
      <c r="G500" s="117"/>
      <c r="H500" s="59" t="s">
        <v>64</v>
      </c>
      <c r="I500" s="31">
        <v>0</v>
      </c>
      <c r="J500" s="32">
        <v>0</v>
      </c>
      <c r="K500" s="32">
        <v>0</v>
      </c>
      <c r="N500" s="21"/>
      <c r="O500" s="21"/>
      <c r="P500" s="21"/>
      <c r="Q500" s="62"/>
    </row>
    <row r="501" spans="3:17" hidden="1">
      <c r="C501" s="98"/>
      <c r="D501" s="154"/>
      <c r="E501" s="117"/>
      <c r="F501" s="117"/>
      <c r="G501" s="117"/>
      <c r="H501" s="59" t="s">
        <v>21</v>
      </c>
      <c r="I501" s="31">
        <v>0</v>
      </c>
      <c r="J501" s="32">
        <v>0</v>
      </c>
      <c r="K501" s="32">
        <v>0</v>
      </c>
      <c r="N501" s="21"/>
      <c r="O501" s="21"/>
      <c r="P501" s="21"/>
      <c r="Q501" s="62"/>
    </row>
    <row r="502" spans="3:17" hidden="1">
      <c r="C502" s="98"/>
      <c r="D502" s="154"/>
      <c r="E502" s="117"/>
      <c r="F502" s="117"/>
      <c r="G502" s="117"/>
      <c r="H502" s="59" t="s">
        <v>22</v>
      </c>
      <c r="I502" s="31">
        <v>0</v>
      </c>
      <c r="J502" s="32">
        <v>0</v>
      </c>
      <c r="K502" s="32">
        <v>0</v>
      </c>
      <c r="N502" s="21"/>
      <c r="O502" s="21"/>
      <c r="P502" s="21"/>
      <c r="Q502" s="62"/>
    </row>
    <row r="503" spans="3:17" hidden="1">
      <c r="C503" s="99"/>
      <c r="D503" s="154"/>
      <c r="E503" s="118"/>
      <c r="F503" s="118"/>
      <c r="G503" s="118"/>
      <c r="H503" s="59" t="s">
        <v>35</v>
      </c>
      <c r="I503" s="31">
        <v>0</v>
      </c>
      <c r="J503" s="32">
        <v>0</v>
      </c>
      <c r="K503" s="32">
        <v>0</v>
      </c>
      <c r="N503" s="21"/>
      <c r="O503" s="21"/>
      <c r="P503" s="21"/>
      <c r="Q503" s="62"/>
    </row>
    <row r="504" spans="3:17" hidden="1">
      <c r="C504" s="97" t="s">
        <v>256</v>
      </c>
      <c r="D504" s="130" t="s">
        <v>257</v>
      </c>
      <c r="E504" s="116" t="s">
        <v>158</v>
      </c>
      <c r="F504" s="116">
        <v>2022</v>
      </c>
      <c r="G504" s="116">
        <v>2022</v>
      </c>
      <c r="H504" s="59" t="s">
        <v>19</v>
      </c>
      <c r="I504" s="22">
        <f>I505+I506+I507+I508</f>
        <v>0</v>
      </c>
      <c r="J504" s="4">
        <f t="shared" ref="J504:K504" si="162">J505+J506+J507+J508</f>
        <v>0</v>
      </c>
      <c r="K504" s="4">
        <f t="shared" si="162"/>
        <v>0</v>
      </c>
      <c r="L504" s="32">
        <v>0</v>
      </c>
      <c r="M504" s="32">
        <v>0</v>
      </c>
      <c r="N504" s="21"/>
      <c r="O504" s="21"/>
      <c r="P504" s="21"/>
      <c r="Q504" s="62"/>
    </row>
    <row r="505" spans="3:17" hidden="1">
      <c r="C505" s="98"/>
      <c r="D505" s="131"/>
      <c r="E505" s="117"/>
      <c r="F505" s="117"/>
      <c r="G505" s="117"/>
      <c r="H505" s="59" t="s">
        <v>64</v>
      </c>
      <c r="I505" s="31">
        <v>0</v>
      </c>
      <c r="J505" s="32">
        <v>0</v>
      </c>
      <c r="K505" s="32">
        <v>0</v>
      </c>
      <c r="N505" s="21"/>
      <c r="O505" s="21"/>
      <c r="P505" s="21"/>
      <c r="Q505" s="62"/>
    </row>
    <row r="506" spans="3:17" hidden="1">
      <c r="C506" s="98"/>
      <c r="D506" s="131"/>
      <c r="E506" s="117"/>
      <c r="F506" s="117"/>
      <c r="G506" s="117"/>
      <c r="H506" s="59" t="s">
        <v>21</v>
      </c>
      <c r="I506" s="31">
        <v>0</v>
      </c>
      <c r="J506" s="32">
        <v>0</v>
      </c>
      <c r="K506" s="32">
        <v>0</v>
      </c>
      <c r="N506" s="21"/>
      <c r="O506" s="21"/>
      <c r="P506" s="21"/>
      <c r="Q506" s="62"/>
    </row>
    <row r="507" spans="3:17" hidden="1">
      <c r="C507" s="98"/>
      <c r="D507" s="131"/>
      <c r="E507" s="117"/>
      <c r="F507" s="117"/>
      <c r="G507" s="117"/>
      <c r="H507" s="59" t="s">
        <v>22</v>
      </c>
      <c r="I507" s="31">
        <v>0</v>
      </c>
      <c r="J507" s="32">
        <v>0</v>
      </c>
      <c r="K507" s="32">
        <v>0</v>
      </c>
      <c r="N507" s="21"/>
      <c r="O507" s="21"/>
      <c r="P507" s="21"/>
      <c r="Q507" s="62"/>
    </row>
    <row r="508" spans="3:17" hidden="1">
      <c r="C508" s="99"/>
      <c r="D508" s="132"/>
      <c r="E508" s="118"/>
      <c r="F508" s="118"/>
      <c r="G508" s="118"/>
      <c r="H508" s="59" t="s">
        <v>35</v>
      </c>
      <c r="I508" s="31">
        <v>0</v>
      </c>
      <c r="J508" s="32">
        <v>0</v>
      </c>
      <c r="K508" s="32">
        <v>0</v>
      </c>
      <c r="N508" s="21"/>
      <c r="O508" s="21"/>
      <c r="P508" s="21"/>
      <c r="Q508" s="62"/>
    </row>
    <row r="509" spans="3:17" hidden="1">
      <c r="C509" s="97" t="s">
        <v>258</v>
      </c>
      <c r="D509" s="130" t="s">
        <v>259</v>
      </c>
      <c r="E509" s="116" t="s">
        <v>215</v>
      </c>
      <c r="F509" s="116">
        <v>2023</v>
      </c>
      <c r="G509" s="116">
        <v>2023</v>
      </c>
      <c r="H509" s="59" t="s">
        <v>19</v>
      </c>
      <c r="I509" s="22">
        <f>I510+I511+I512+I513</f>
        <v>0</v>
      </c>
      <c r="J509" s="4">
        <f t="shared" ref="J509:K509" si="163">J510+J511+J512+J513</f>
        <v>0</v>
      </c>
      <c r="K509" s="4">
        <f t="shared" si="163"/>
        <v>0</v>
      </c>
      <c r="L509" s="32">
        <v>0</v>
      </c>
      <c r="M509" s="32">
        <v>0</v>
      </c>
      <c r="N509" s="21"/>
      <c r="O509" s="21"/>
      <c r="P509" s="21"/>
      <c r="Q509" s="62"/>
    </row>
    <row r="510" spans="3:17" hidden="1">
      <c r="C510" s="98"/>
      <c r="D510" s="131"/>
      <c r="E510" s="117"/>
      <c r="F510" s="117"/>
      <c r="G510" s="117"/>
      <c r="H510" s="59" t="s">
        <v>64</v>
      </c>
      <c r="I510" s="31">
        <v>0</v>
      </c>
      <c r="J510" s="32">
        <v>0</v>
      </c>
      <c r="K510" s="32">
        <v>0</v>
      </c>
      <c r="N510" s="21"/>
      <c r="O510" s="21"/>
      <c r="P510" s="21"/>
      <c r="Q510" s="62"/>
    </row>
    <row r="511" spans="3:17" hidden="1">
      <c r="C511" s="98"/>
      <c r="D511" s="131"/>
      <c r="E511" s="117"/>
      <c r="F511" s="117"/>
      <c r="G511" s="117"/>
      <c r="H511" s="59" t="s">
        <v>21</v>
      </c>
      <c r="I511" s="31">
        <v>0</v>
      </c>
      <c r="J511" s="32">
        <v>0</v>
      </c>
      <c r="K511" s="32">
        <v>0</v>
      </c>
      <c r="N511" s="21"/>
      <c r="O511" s="21"/>
      <c r="P511" s="21"/>
      <c r="Q511" s="62"/>
    </row>
    <row r="512" spans="3:17" hidden="1">
      <c r="C512" s="98"/>
      <c r="D512" s="131"/>
      <c r="E512" s="117"/>
      <c r="F512" s="117"/>
      <c r="G512" s="117"/>
      <c r="H512" s="59" t="s">
        <v>22</v>
      </c>
      <c r="I512" s="31">
        <v>0</v>
      </c>
      <c r="J512" s="32">
        <v>0</v>
      </c>
      <c r="K512" s="32">
        <v>0</v>
      </c>
      <c r="N512" s="21"/>
      <c r="O512" s="21"/>
      <c r="P512" s="21"/>
      <c r="Q512" s="62"/>
    </row>
    <row r="513" spans="3:17" hidden="1">
      <c r="C513" s="99"/>
      <c r="D513" s="132"/>
      <c r="E513" s="118"/>
      <c r="F513" s="118"/>
      <c r="G513" s="118"/>
      <c r="H513" s="59" t="s">
        <v>35</v>
      </c>
      <c r="I513" s="31">
        <v>0</v>
      </c>
      <c r="J513" s="32">
        <v>0</v>
      </c>
      <c r="K513" s="32">
        <v>0</v>
      </c>
      <c r="N513" s="21"/>
      <c r="O513" s="21"/>
      <c r="P513" s="21"/>
      <c r="Q513" s="62"/>
    </row>
    <row r="514" spans="3:17" hidden="1">
      <c r="C514" s="97" t="s">
        <v>260</v>
      </c>
      <c r="D514" s="153" t="s">
        <v>261</v>
      </c>
      <c r="E514" s="116" t="s">
        <v>215</v>
      </c>
      <c r="F514" s="116">
        <v>2023</v>
      </c>
      <c r="G514" s="116">
        <v>2023</v>
      </c>
      <c r="H514" s="59" t="s">
        <v>19</v>
      </c>
      <c r="I514" s="22">
        <f>I515+I516+I517+I518</f>
        <v>0</v>
      </c>
      <c r="J514" s="4">
        <f t="shared" ref="J514:K514" si="164">J515+J516+J517+J518</f>
        <v>0</v>
      </c>
      <c r="K514" s="4">
        <f t="shared" si="164"/>
        <v>0</v>
      </c>
      <c r="L514" s="32">
        <v>0</v>
      </c>
      <c r="M514" s="32">
        <v>0</v>
      </c>
      <c r="N514" s="21"/>
      <c r="O514" s="21"/>
      <c r="P514" s="21"/>
      <c r="Q514" s="62"/>
    </row>
    <row r="515" spans="3:17" hidden="1">
      <c r="C515" s="98"/>
      <c r="D515" s="154"/>
      <c r="E515" s="117"/>
      <c r="F515" s="117"/>
      <c r="G515" s="117"/>
      <c r="H515" s="59" t="s">
        <v>64</v>
      </c>
      <c r="I515" s="31">
        <v>0</v>
      </c>
      <c r="J515" s="32">
        <v>0</v>
      </c>
      <c r="K515" s="32">
        <v>0</v>
      </c>
      <c r="N515" s="21"/>
      <c r="O515" s="21"/>
      <c r="P515" s="21"/>
      <c r="Q515" s="62"/>
    </row>
    <row r="516" spans="3:17" hidden="1">
      <c r="C516" s="98"/>
      <c r="D516" s="154"/>
      <c r="E516" s="117"/>
      <c r="F516" s="117"/>
      <c r="G516" s="117"/>
      <c r="H516" s="59" t="s">
        <v>21</v>
      </c>
      <c r="I516" s="31">
        <v>0</v>
      </c>
      <c r="J516" s="32">
        <v>0</v>
      </c>
      <c r="K516" s="32">
        <v>0</v>
      </c>
      <c r="N516" s="21"/>
      <c r="O516" s="21"/>
      <c r="P516" s="21"/>
      <c r="Q516" s="62"/>
    </row>
    <row r="517" spans="3:17" hidden="1">
      <c r="C517" s="98"/>
      <c r="D517" s="154"/>
      <c r="E517" s="117"/>
      <c r="F517" s="117"/>
      <c r="G517" s="117"/>
      <c r="H517" s="59" t="s">
        <v>22</v>
      </c>
      <c r="I517" s="31">
        <v>0</v>
      </c>
      <c r="J517" s="32">
        <v>0</v>
      </c>
      <c r="K517" s="32">
        <v>0</v>
      </c>
      <c r="N517" s="21"/>
      <c r="O517" s="21"/>
      <c r="P517" s="21"/>
      <c r="Q517" s="62"/>
    </row>
    <row r="518" spans="3:17" hidden="1">
      <c r="C518" s="99"/>
      <c r="D518" s="155"/>
      <c r="E518" s="118"/>
      <c r="F518" s="118"/>
      <c r="G518" s="118"/>
      <c r="H518" s="59" t="s">
        <v>35</v>
      </c>
      <c r="I518" s="31">
        <v>0</v>
      </c>
      <c r="J518" s="32">
        <v>0</v>
      </c>
      <c r="K518" s="32">
        <v>0</v>
      </c>
      <c r="N518" s="21"/>
      <c r="O518" s="21"/>
      <c r="P518" s="21"/>
      <c r="Q518" s="62"/>
    </row>
    <row r="519" spans="3:17" hidden="1">
      <c r="C519" s="97" t="s">
        <v>262</v>
      </c>
      <c r="D519" s="130" t="s">
        <v>263</v>
      </c>
      <c r="E519" s="116" t="s">
        <v>158</v>
      </c>
      <c r="F519" s="116">
        <v>2023</v>
      </c>
      <c r="G519" s="116">
        <v>2023</v>
      </c>
      <c r="H519" s="59" t="s">
        <v>19</v>
      </c>
      <c r="I519" s="22">
        <f>I520+I521+I522+I523</f>
        <v>0</v>
      </c>
      <c r="J519" s="4">
        <f t="shared" ref="J519:K519" si="165">J520+J521+J522+J523</f>
        <v>0</v>
      </c>
      <c r="K519" s="4">
        <f t="shared" si="165"/>
        <v>0</v>
      </c>
      <c r="L519" s="32">
        <v>0</v>
      </c>
      <c r="M519" s="32">
        <v>0</v>
      </c>
      <c r="N519" s="21"/>
      <c r="O519" s="21"/>
      <c r="P519" s="21"/>
      <c r="Q519" s="62"/>
    </row>
    <row r="520" spans="3:17" hidden="1">
      <c r="C520" s="98"/>
      <c r="D520" s="131"/>
      <c r="E520" s="117"/>
      <c r="F520" s="117"/>
      <c r="G520" s="117"/>
      <c r="H520" s="59" t="s">
        <v>64</v>
      </c>
      <c r="I520" s="31">
        <v>0</v>
      </c>
      <c r="J520" s="32">
        <v>0</v>
      </c>
      <c r="K520" s="32">
        <v>0</v>
      </c>
      <c r="N520" s="21"/>
      <c r="O520" s="21"/>
      <c r="P520" s="21"/>
      <c r="Q520" s="62"/>
    </row>
    <row r="521" spans="3:17" hidden="1">
      <c r="C521" s="98"/>
      <c r="D521" s="131"/>
      <c r="E521" s="117"/>
      <c r="F521" s="117"/>
      <c r="G521" s="117"/>
      <c r="H521" s="59" t="s">
        <v>21</v>
      </c>
      <c r="I521" s="31">
        <v>0</v>
      </c>
      <c r="J521" s="32">
        <v>0</v>
      </c>
      <c r="K521" s="32">
        <v>0</v>
      </c>
      <c r="N521" s="21"/>
      <c r="O521" s="21"/>
      <c r="P521" s="21"/>
      <c r="Q521" s="62"/>
    </row>
    <row r="522" spans="3:17" hidden="1">
      <c r="C522" s="98"/>
      <c r="D522" s="131"/>
      <c r="E522" s="117"/>
      <c r="F522" s="117"/>
      <c r="G522" s="117"/>
      <c r="H522" s="59" t="s">
        <v>22</v>
      </c>
      <c r="I522" s="31">
        <v>0</v>
      </c>
      <c r="J522" s="32">
        <v>0</v>
      </c>
      <c r="K522" s="32">
        <v>0</v>
      </c>
      <c r="N522" s="21"/>
      <c r="O522" s="21"/>
      <c r="P522" s="21"/>
      <c r="Q522" s="62"/>
    </row>
    <row r="523" spans="3:17" hidden="1">
      <c r="C523" s="99"/>
      <c r="D523" s="132"/>
      <c r="E523" s="118"/>
      <c r="F523" s="118"/>
      <c r="G523" s="118"/>
      <c r="H523" s="59" t="s">
        <v>35</v>
      </c>
      <c r="I523" s="31">
        <v>0</v>
      </c>
      <c r="J523" s="32">
        <v>0</v>
      </c>
      <c r="K523" s="32">
        <v>0</v>
      </c>
      <c r="N523" s="21"/>
      <c r="O523" s="21"/>
      <c r="P523" s="21"/>
      <c r="Q523" s="62"/>
    </row>
    <row r="524" spans="3:17" s="6" customFormat="1">
      <c r="C524" s="97" t="s">
        <v>264</v>
      </c>
      <c r="D524" s="178" t="s">
        <v>265</v>
      </c>
      <c r="E524" s="129" t="s">
        <v>266</v>
      </c>
      <c r="F524" s="129">
        <v>2021</v>
      </c>
      <c r="G524" s="129">
        <v>2023</v>
      </c>
      <c r="H524" s="59" t="s">
        <v>19</v>
      </c>
      <c r="I524" s="22">
        <f>I525+I526+I527+I528</f>
        <v>800</v>
      </c>
      <c r="J524" s="4">
        <f t="shared" ref="J524:K524" si="166">J525+J526+J527+J528</f>
        <v>800</v>
      </c>
      <c r="K524" s="4">
        <f t="shared" si="166"/>
        <v>720</v>
      </c>
      <c r="L524" s="4">
        <f t="shared" ref="L524:M524" si="167">L525+L526+L527+L528</f>
        <v>0</v>
      </c>
      <c r="M524" s="4">
        <f t="shared" si="167"/>
        <v>0</v>
      </c>
      <c r="N524" s="21">
        <f t="shared" si="149"/>
        <v>0</v>
      </c>
      <c r="O524" s="21">
        <f t="shared" si="150"/>
        <v>0</v>
      </c>
      <c r="P524" s="21">
        <f t="shared" si="151"/>
        <v>0</v>
      </c>
      <c r="Q524" s="64"/>
    </row>
    <row r="525" spans="3:17" s="6" customFormat="1">
      <c r="C525" s="98"/>
      <c r="D525" s="178"/>
      <c r="E525" s="129"/>
      <c r="F525" s="129"/>
      <c r="G525" s="129"/>
      <c r="H525" s="59" t="s">
        <v>20</v>
      </c>
      <c r="I525" s="31">
        <f>I530+I535+I540+I545+I549</f>
        <v>800</v>
      </c>
      <c r="J525" s="32">
        <f t="shared" ref="J525:K525" si="168">J530+J535+J540+J545+J549</f>
        <v>800</v>
      </c>
      <c r="K525" s="32">
        <f t="shared" si="168"/>
        <v>720</v>
      </c>
      <c r="L525" s="32">
        <f t="shared" ref="L525:M525" si="169">L530+L535+L540+L545+L549</f>
        <v>0</v>
      </c>
      <c r="M525" s="32">
        <f t="shared" si="169"/>
        <v>0</v>
      </c>
      <c r="N525" s="21">
        <f t="shared" si="149"/>
        <v>0</v>
      </c>
      <c r="O525" s="21">
        <f t="shared" si="150"/>
        <v>0</v>
      </c>
      <c r="P525" s="21">
        <f t="shared" si="151"/>
        <v>0</v>
      </c>
      <c r="Q525" s="64"/>
    </row>
    <row r="526" spans="3:17" s="6" customFormat="1">
      <c r="C526" s="98"/>
      <c r="D526" s="178"/>
      <c r="E526" s="129"/>
      <c r="F526" s="129"/>
      <c r="G526" s="129"/>
      <c r="H526" s="59" t="s">
        <v>21</v>
      </c>
      <c r="I526" s="31">
        <v>0</v>
      </c>
      <c r="J526" s="32">
        <v>0</v>
      </c>
      <c r="K526" s="32">
        <v>0</v>
      </c>
      <c r="L526" s="32">
        <v>0</v>
      </c>
      <c r="M526" s="32">
        <v>0</v>
      </c>
      <c r="N526" s="21"/>
      <c r="O526" s="21"/>
      <c r="P526" s="21"/>
      <c r="Q526" s="64"/>
    </row>
    <row r="527" spans="3:17" s="6" customFormat="1">
      <c r="C527" s="98"/>
      <c r="D527" s="178"/>
      <c r="E527" s="129"/>
      <c r="F527" s="129"/>
      <c r="G527" s="129"/>
      <c r="H527" s="59" t="s">
        <v>31</v>
      </c>
      <c r="I527" s="31">
        <v>0</v>
      </c>
      <c r="J527" s="32">
        <v>0</v>
      </c>
      <c r="K527" s="32">
        <v>0</v>
      </c>
      <c r="L527" s="32">
        <v>0</v>
      </c>
      <c r="M527" s="32">
        <v>0</v>
      </c>
      <c r="N527" s="21"/>
      <c r="O527" s="21"/>
      <c r="P527" s="21"/>
      <c r="Q527" s="64"/>
    </row>
    <row r="528" spans="3:17" s="6" customFormat="1">
      <c r="C528" s="99"/>
      <c r="D528" s="178"/>
      <c r="E528" s="129"/>
      <c r="F528" s="129"/>
      <c r="G528" s="129"/>
      <c r="H528" s="59" t="s">
        <v>35</v>
      </c>
      <c r="I528" s="31">
        <v>0</v>
      </c>
      <c r="J528" s="32">
        <v>0</v>
      </c>
      <c r="K528" s="32">
        <v>0</v>
      </c>
      <c r="L528" s="32">
        <v>0</v>
      </c>
      <c r="M528" s="32">
        <v>0</v>
      </c>
      <c r="N528" s="21"/>
      <c r="O528" s="21"/>
      <c r="P528" s="21"/>
      <c r="Q528" s="64"/>
    </row>
    <row r="529" spans="3:17">
      <c r="C529" s="97" t="s">
        <v>267</v>
      </c>
      <c r="D529" s="151" t="s">
        <v>268</v>
      </c>
      <c r="E529" s="129" t="s">
        <v>203</v>
      </c>
      <c r="F529" s="129">
        <v>2021</v>
      </c>
      <c r="G529" s="129">
        <v>2023</v>
      </c>
      <c r="H529" s="59" t="s">
        <v>19</v>
      </c>
      <c r="I529" s="22">
        <f>I530+I531+I532+I533</f>
        <v>100</v>
      </c>
      <c r="J529" s="4">
        <f t="shared" ref="J529:K529" si="170">J530+J531+J532+J533</f>
        <v>100</v>
      </c>
      <c r="K529" s="4">
        <f t="shared" si="170"/>
        <v>100</v>
      </c>
      <c r="L529" s="4">
        <f>L530+L531+L532+L533</f>
        <v>0</v>
      </c>
      <c r="M529" s="4">
        <f t="shared" ref="M529" si="171">M530+M531+M532+M533</f>
        <v>0</v>
      </c>
      <c r="N529" s="21">
        <f t="shared" ref="N529:N589" si="172">M529/I529*100</f>
        <v>0</v>
      </c>
      <c r="O529" s="21">
        <f t="shared" ref="O529:O589" si="173">M529/J529*100</f>
        <v>0</v>
      </c>
      <c r="P529" s="21">
        <f t="shared" ref="P529:P589" si="174">L529/K529*100</f>
        <v>0</v>
      </c>
      <c r="Q529" s="62"/>
    </row>
    <row r="530" spans="3:17">
      <c r="C530" s="98"/>
      <c r="D530" s="151"/>
      <c r="E530" s="129"/>
      <c r="F530" s="129"/>
      <c r="G530" s="129"/>
      <c r="H530" s="59" t="s">
        <v>20</v>
      </c>
      <c r="I530" s="31">
        <v>100</v>
      </c>
      <c r="J530" s="32">
        <v>100</v>
      </c>
      <c r="K530" s="32">
        <v>100</v>
      </c>
      <c r="L530" s="32"/>
      <c r="M530" s="32"/>
      <c r="N530" s="21">
        <f t="shared" si="172"/>
        <v>0</v>
      </c>
      <c r="O530" s="21">
        <f t="shared" si="173"/>
        <v>0</v>
      </c>
      <c r="P530" s="21">
        <f t="shared" si="174"/>
        <v>0</v>
      </c>
      <c r="Q530" s="62"/>
    </row>
    <row r="531" spans="3:17">
      <c r="C531" s="98"/>
      <c r="D531" s="151"/>
      <c r="E531" s="129"/>
      <c r="F531" s="129"/>
      <c r="G531" s="129"/>
      <c r="H531" s="59" t="s">
        <v>21</v>
      </c>
      <c r="I531" s="31">
        <v>0</v>
      </c>
      <c r="J531" s="32">
        <v>0</v>
      </c>
      <c r="K531" s="32">
        <v>0</v>
      </c>
      <c r="L531" s="32">
        <v>0</v>
      </c>
      <c r="M531" s="32">
        <v>0</v>
      </c>
      <c r="N531" s="21"/>
      <c r="O531" s="21"/>
      <c r="P531" s="21"/>
      <c r="Q531" s="62"/>
    </row>
    <row r="532" spans="3:17">
      <c r="C532" s="98"/>
      <c r="D532" s="151"/>
      <c r="E532" s="129"/>
      <c r="F532" s="129"/>
      <c r="G532" s="129"/>
      <c r="H532" s="59" t="s">
        <v>31</v>
      </c>
      <c r="I532" s="31">
        <v>0</v>
      </c>
      <c r="J532" s="32">
        <v>0</v>
      </c>
      <c r="K532" s="32">
        <v>0</v>
      </c>
      <c r="L532" s="32">
        <v>0</v>
      </c>
      <c r="M532" s="32">
        <v>0</v>
      </c>
      <c r="N532" s="21"/>
      <c r="O532" s="21"/>
      <c r="P532" s="21"/>
      <c r="Q532" s="62"/>
    </row>
    <row r="533" spans="3:17">
      <c r="C533" s="99"/>
      <c r="D533" s="151"/>
      <c r="E533" s="129"/>
      <c r="F533" s="129"/>
      <c r="G533" s="129"/>
      <c r="H533" s="59" t="s">
        <v>35</v>
      </c>
      <c r="I533" s="31">
        <v>0</v>
      </c>
      <c r="J533" s="32">
        <v>0</v>
      </c>
      <c r="K533" s="32">
        <v>0</v>
      </c>
      <c r="L533" s="32">
        <v>0</v>
      </c>
      <c r="M533" s="32">
        <v>0</v>
      </c>
      <c r="N533" s="21"/>
      <c r="O533" s="21"/>
      <c r="P533" s="21"/>
      <c r="Q533" s="62"/>
    </row>
    <row r="534" spans="3:17">
      <c r="C534" s="97" t="s">
        <v>269</v>
      </c>
      <c r="D534" s="151" t="s">
        <v>270</v>
      </c>
      <c r="E534" s="129" t="s">
        <v>206</v>
      </c>
      <c r="F534" s="129">
        <v>2021</v>
      </c>
      <c r="G534" s="129">
        <v>2021</v>
      </c>
      <c r="H534" s="59" t="s">
        <v>19</v>
      </c>
      <c r="I534" s="22">
        <f>I535+I536+I537+I538</f>
        <v>500</v>
      </c>
      <c r="J534" s="4">
        <f t="shared" ref="J534:K534" si="175">J535+J536+J537+J538</f>
        <v>500</v>
      </c>
      <c r="K534" s="4">
        <f t="shared" si="175"/>
        <v>420</v>
      </c>
      <c r="L534" s="32">
        <f t="shared" ref="L534:M534" si="176">L535</f>
        <v>0</v>
      </c>
      <c r="M534" s="32">
        <f t="shared" si="176"/>
        <v>0</v>
      </c>
      <c r="N534" s="21">
        <f t="shared" si="172"/>
        <v>0</v>
      </c>
      <c r="O534" s="21">
        <f t="shared" si="173"/>
        <v>0</v>
      </c>
      <c r="P534" s="21">
        <f t="shared" si="174"/>
        <v>0</v>
      </c>
      <c r="Q534" s="62"/>
    </row>
    <row r="535" spans="3:17">
      <c r="C535" s="98"/>
      <c r="D535" s="151"/>
      <c r="E535" s="129"/>
      <c r="F535" s="129"/>
      <c r="G535" s="129"/>
      <c r="H535" s="59" t="s">
        <v>64</v>
      </c>
      <c r="I535" s="31">
        <v>500</v>
      </c>
      <c r="J535" s="32">
        <v>500</v>
      </c>
      <c r="K535" s="32">
        <v>420</v>
      </c>
      <c r="L535" s="28"/>
      <c r="M535" s="28"/>
      <c r="N535" s="21">
        <f t="shared" si="172"/>
        <v>0</v>
      </c>
      <c r="O535" s="21">
        <f t="shared" si="173"/>
        <v>0</v>
      </c>
      <c r="P535" s="21">
        <f t="shared" si="174"/>
        <v>0</v>
      </c>
      <c r="Q535" s="62"/>
    </row>
    <row r="536" spans="3:17">
      <c r="C536" s="98"/>
      <c r="D536" s="151"/>
      <c r="E536" s="129"/>
      <c r="F536" s="129"/>
      <c r="G536" s="129"/>
      <c r="H536" s="59" t="s">
        <v>21</v>
      </c>
      <c r="I536" s="31">
        <v>0</v>
      </c>
      <c r="J536" s="32">
        <v>0</v>
      </c>
      <c r="K536" s="32">
        <v>0</v>
      </c>
      <c r="L536" s="28"/>
      <c r="M536" s="28"/>
      <c r="N536" s="21"/>
      <c r="O536" s="21"/>
      <c r="P536" s="21"/>
      <c r="Q536" s="62"/>
    </row>
    <row r="537" spans="3:17">
      <c r="C537" s="98"/>
      <c r="D537" s="151"/>
      <c r="E537" s="129"/>
      <c r="F537" s="129"/>
      <c r="G537" s="129"/>
      <c r="H537" s="59" t="s">
        <v>22</v>
      </c>
      <c r="I537" s="31">
        <v>0</v>
      </c>
      <c r="J537" s="32">
        <v>0</v>
      </c>
      <c r="K537" s="32">
        <v>0</v>
      </c>
      <c r="L537" s="28"/>
      <c r="M537" s="28"/>
      <c r="N537" s="21"/>
      <c r="O537" s="21"/>
      <c r="P537" s="21"/>
      <c r="Q537" s="62"/>
    </row>
    <row r="538" spans="3:17">
      <c r="C538" s="99"/>
      <c r="D538" s="151"/>
      <c r="E538" s="129"/>
      <c r="F538" s="129"/>
      <c r="G538" s="129"/>
      <c r="H538" s="59" t="s">
        <v>35</v>
      </c>
      <c r="I538" s="31">
        <v>0</v>
      </c>
      <c r="J538" s="32">
        <v>0</v>
      </c>
      <c r="K538" s="32">
        <v>0</v>
      </c>
      <c r="L538" s="28"/>
      <c r="M538" s="28"/>
      <c r="N538" s="21"/>
      <c r="O538" s="21"/>
      <c r="P538" s="21"/>
      <c r="Q538" s="62"/>
    </row>
    <row r="539" spans="3:17" hidden="1">
      <c r="C539" s="97" t="s">
        <v>271</v>
      </c>
      <c r="D539" s="177" t="s">
        <v>272</v>
      </c>
      <c r="E539" s="129" t="s">
        <v>215</v>
      </c>
      <c r="F539" s="129">
        <v>2022</v>
      </c>
      <c r="G539" s="129">
        <v>2023</v>
      </c>
      <c r="H539" s="59" t="s">
        <v>19</v>
      </c>
      <c r="I539" s="22">
        <f>I540+I541+I542+I543</f>
        <v>0</v>
      </c>
      <c r="J539" s="4">
        <f t="shared" ref="J539:K539" si="177">J540+J541+J542+J543</f>
        <v>0</v>
      </c>
      <c r="K539" s="4">
        <f t="shared" si="177"/>
        <v>0</v>
      </c>
      <c r="L539" s="32">
        <v>0</v>
      </c>
      <c r="M539" s="32">
        <v>0</v>
      </c>
      <c r="N539" s="21"/>
      <c r="O539" s="21"/>
      <c r="P539" s="21"/>
      <c r="Q539" s="62"/>
    </row>
    <row r="540" spans="3:17" hidden="1">
      <c r="C540" s="98"/>
      <c r="D540" s="177"/>
      <c r="E540" s="129"/>
      <c r="F540" s="129"/>
      <c r="G540" s="129"/>
      <c r="H540" s="59" t="s">
        <v>64</v>
      </c>
      <c r="I540" s="31">
        <v>0</v>
      </c>
      <c r="J540" s="32">
        <v>0</v>
      </c>
      <c r="K540" s="32">
        <v>0</v>
      </c>
      <c r="L540" s="28"/>
      <c r="M540" s="28"/>
      <c r="N540" s="21"/>
      <c r="O540" s="21"/>
      <c r="P540" s="21"/>
      <c r="Q540" s="62"/>
    </row>
    <row r="541" spans="3:17" hidden="1">
      <c r="C541" s="98"/>
      <c r="D541" s="177"/>
      <c r="E541" s="129"/>
      <c r="F541" s="129"/>
      <c r="G541" s="129"/>
      <c r="H541" s="59" t="s">
        <v>21</v>
      </c>
      <c r="I541" s="31">
        <v>0</v>
      </c>
      <c r="J541" s="32">
        <v>0</v>
      </c>
      <c r="K541" s="32">
        <v>0</v>
      </c>
      <c r="L541" s="28"/>
      <c r="M541" s="28"/>
      <c r="N541" s="21"/>
      <c r="O541" s="21"/>
      <c r="P541" s="21"/>
      <c r="Q541" s="62"/>
    </row>
    <row r="542" spans="3:17" hidden="1">
      <c r="C542" s="98"/>
      <c r="D542" s="177"/>
      <c r="E542" s="129"/>
      <c r="F542" s="129"/>
      <c r="G542" s="129"/>
      <c r="H542" s="59" t="s">
        <v>22</v>
      </c>
      <c r="I542" s="31">
        <v>0</v>
      </c>
      <c r="J542" s="32">
        <v>0</v>
      </c>
      <c r="K542" s="32">
        <v>0</v>
      </c>
      <c r="L542" s="28"/>
      <c r="M542" s="28"/>
      <c r="N542" s="21"/>
      <c r="O542" s="21"/>
      <c r="P542" s="21"/>
      <c r="Q542" s="62"/>
    </row>
    <row r="543" spans="3:17" hidden="1">
      <c r="C543" s="99"/>
      <c r="D543" s="177"/>
      <c r="E543" s="129"/>
      <c r="F543" s="129"/>
      <c r="G543" s="129"/>
      <c r="H543" s="59" t="s">
        <v>35</v>
      </c>
      <c r="I543" s="31">
        <v>0</v>
      </c>
      <c r="J543" s="32">
        <v>0</v>
      </c>
      <c r="K543" s="32">
        <v>0</v>
      </c>
      <c r="L543" s="28"/>
      <c r="M543" s="28"/>
      <c r="N543" s="21"/>
      <c r="O543" s="21"/>
      <c r="P543" s="21"/>
      <c r="Q543" s="62"/>
    </row>
    <row r="544" spans="3:17" s="6" customFormat="1" hidden="1">
      <c r="C544" s="97" t="s">
        <v>273</v>
      </c>
      <c r="D544" s="177" t="s">
        <v>274</v>
      </c>
      <c r="E544" s="129" t="s">
        <v>215</v>
      </c>
      <c r="F544" s="129">
        <v>2022</v>
      </c>
      <c r="G544" s="129">
        <v>2023</v>
      </c>
      <c r="H544" s="59" t="s">
        <v>19</v>
      </c>
      <c r="I544" s="22">
        <f>I545+I546+I547+I548</f>
        <v>0</v>
      </c>
      <c r="J544" s="4">
        <f t="shared" ref="J544:K544" si="178">J545+J546+J547+J548</f>
        <v>0</v>
      </c>
      <c r="K544" s="4">
        <f t="shared" si="178"/>
        <v>0</v>
      </c>
      <c r="L544" s="32">
        <v>0</v>
      </c>
      <c r="M544" s="32">
        <v>0</v>
      </c>
      <c r="N544" s="21"/>
      <c r="O544" s="21"/>
      <c r="P544" s="21"/>
      <c r="Q544" s="64"/>
    </row>
    <row r="545" spans="3:17" s="6" customFormat="1" hidden="1">
      <c r="C545" s="98"/>
      <c r="D545" s="177"/>
      <c r="E545" s="129"/>
      <c r="F545" s="129"/>
      <c r="G545" s="129"/>
      <c r="H545" s="59" t="s">
        <v>20</v>
      </c>
      <c r="I545" s="31">
        <v>0</v>
      </c>
      <c r="J545" s="32">
        <v>0</v>
      </c>
      <c r="K545" s="32">
        <v>0</v>
      </c>
      <c r="L545" s="8"/>
      <c r="M545" s="8"/>
      <c r="N545" s="21"/>
      <c r="O545" s="21"/>
      <c r="P545" s="21"/>
      <c r="Q545" s="64"/>
    </row>
    <row r="546" spans="3:17" s="6" customFormat="1" hidden="1">
      <c r="C546" s="98"/>
      <c r="D546" s="177"/>
      <c r="E546" s="129"/>
      <c r="F546" s="129"/>
      <c r="G546" s="129"/>
      <c r="H546" s="59" t="s">
        <v>21</v>
      </c>
      <c r="I546" s="31">
        <v>0</v>
      </c>
      <c r="J546" s="32">
        <v>0</v>
      </c>
      <c r="K546" s="32">
        <v>0</v>
      </c>
      <c r="L546" s="8"/>
      <c r="M546" s="8"/>
      <c r="N546" s="21"/>
      <c r="O546" s="21"/>
      <c r="P546" s="21"/>
      <c r="Q546" s="64"/>
    </row>
    <row r="547" spans="3:17" s="6" customFormat="1" hidden="1">
      <c r="C547" s="98"/>
      <c r="D547" s="177"/>
      <c r="E547" s="129"/>
      <c r="F547" s="129"/>
      <c r="G547" s="129"/>
      <c r="H547" s="59" t="s">
        <v>31</v>
      </c>
      <c r="I547" s="31">
        <v>0</v>
      </c>
      <c r="J547" s="32">
        <v>0</v>
      </c>
      <c r="K547" s="32">
        <v>0</v>
      </c>
      <c r="L547" s="8"/>
      <c r="M547" s="8"/>
      <c r="N547" s="21"/>
      <c r="O547" s="21"/>
      <c r="P547" s="21"/>
      <c r="Q547" s="64"/>
    </row>
    <row r="548" spans="3:17" s="6" customFormat="1" hidden="1">
      <c r="C548" s="99"/>
      <c r="D548" s="177"/>
      <c r="E548" s="129"/>
      <c r="F548" s="129"/>
      <c r="G548" s="129"/>
      <c r="H548" s="59" t="s">
        <v>35</v>
      </c>
      <c r="I548" s="31">
        <v>0</v>
      </c>
      <c r="J548" s="32">
        <v>0</v>
      </c>
      <c r="K548" s="32">
        <v>0</v>
      </c>
      <c r="L548" s="8"/>
      <c r="M548" s="8"/>
      <c r="N548" s="21"/>
      <c r="O548" s="21"/>
      <c r="P548" s="21"/>
      <c r="Q548" s="64"/>
    </row>
    <row r="549" spans="3:17">
      <c r="C549" s="97" t="s">
        <v>275</v>
      </c>
      <c r="D549" s="178" t="s">
        <v>276</v>
      </c>
      <c r="E549" s="157" t="s">
        <v>277</v>
      </c>
      <c r="F549" s="129">
        <v>2021</v>
      </c>
      <c r="G549" s="129">
        <v>2023</v>
      </c>
      <c r="H549" s="59" t="s">
        <v>19</v>
      </c>
      <c r="I549" s="22">
        <f>I550+I551+I552+I553</f>
        <v>200</v>
      </c>
      <c r="J549" s="4">
        <f t="shared" ref="J549:K549" si="179">J550+J551+J552+J553</f>
        <v>200</v>
      </c>
      <c r="K549" s="4">
        <f t="shared" si="179"/>
        <v>200</v>
      </c>
      <c r="L549" s="32">
        <f t="shared" ref="L549:M549" si="180">L550</f>
        <v>0</v>
      </c>
      <c r="M549" s="32">
        <f t="shared" si="180"/>
        <v>0</v>
      </c>
      <c r="N549" s="21">
        <f t="shared" si="172"/>
        <v>0</v>
      </c>
      <c r="O549" s="21">
        <f t="shared" si="173"/>
        <v>0</v>
      </c>
      <c r="P549" s="21">
        <f t="shared" si="174"/>
        <v>0</v>
      </c>
      <c r="Q549" s="62"/>
    </row>
    <row r="550" spans="3:17">
      <c r="C550" s="98"/>
      <c r="D550" s="178"/>
      <c r="E550" s="157"/>
      <c r="F550" s="129"/>
      <c r="G550" s="129"/>
      <c r="H550" s="59" t="s">
        <v>64</v>
      </c>
      <c r="I550" s="31">
        <v>200</v>
      </c>
      <c r="J550" s="32">
        <v>200</v>
      </c>
      <c r="K550" s="32">
        <v>200</v>
      </c>
      <c r="L550" s="28"/>
      <c r="M550" s="28"/>
      <c r="N550" s="21">
        <f t="shared" si="172"/>
        <v>0</v>
      </c>
      <c r="O550" s="21">
        <f t="shared" si="173"/>
        <v>0</v>
      </c>
      <c r="P550" s="21">
        <f t="shared" si="174"/>
        <v>0</v>
      </c>
      <c r="Q550" s="62"/>
    </row>
    <row r="551" spans="3:17">
      <c r="C551" s="98"/>
      <c r="D551" s="178"/>
      <c r="E551" s="157"/>
      <c r="F551" s="129"/>
      <c r="G551" s="129"/>
      <c r="H551" s="59" t="s">
        <v>21</v>
      </c>
      <c r="I551" s="31">
        <v>0</v>
      </c>
      <c r="J551" s="32">
        <v>0</v>
      </c>
      <c r="K551" s="32">
        <v>0</v>
      </c>
      <c r="L551" s="28"/>
      <c r="M551" s="28"/>
      <c r="N551" s="21"/>
      <c r="O551" s="21"/>
      <c r="P551" s="21"/>
      <c r="Q551" s="62"/>
    </row>
    <row r="552" spans="3:17">
      <c r="C552" s="98"/>
      <c r="D552" s="178"/>
      <c r="E552" s="157"/>
      <c r="F552" s="129"/>
      <c r="G552" s="129"/>
      <c r="H552" s="59" t="s">
        <v>22</v>
      </c>
      <c r="I552" s="31">
        <v>0</v>
      </c>
      <c r="J552" s="32">
        <v>0</v>
      </c>
      <c r="K552" s="32">
        <v>0</v>
      </c>
      <c r="L552" s="28"/>
      <c r="M552" s="28"/>
      <c r="N552" s="21"/>
      <c r="O552" s="21"/>
      <c r="P552" s="21"/>
      <c r="Q552" s="62"/>
    </row>
    <row r="553" spans="3:17">
      <c r="C553" s="99"/>
      <c r="D553" s="178"/>
      <c r="E553" s="157"/>
      <c r="F553" s="129"/>
      <c r="G553" s="129"/>
      <c r="H553" s="59" t="s">
        <v>35</v>
      </c>
      <c r="I553" s="31">
        <v>0</v>
      </c>
      <c r="J553" s="32">
        <v>0</v>
      </c>
      <c r="K553" s="32">
        <v>0</v>
      </c>
      <c r="L553" s="28"/>
      <c r="M553" s="28"/>
      <c r="N553" s="21"/>
      <c r="O553" s="21"/>
      <c r="P553" s="21"/>
      <c r="Q553" s="62"/>
    </row>
    <row r="554" spans="3:17" s="6" customFormat="1">
      <c r="C554" s="97" t="s">
        <v>278</v>
      </c>
      <c r="D554" s="163" t="s">
        <v>279</v>
      </c>
      <c r="E554" s="116" t="s">
        <v>266</v>
      </c>
      <c r="F554" s="116">
        <v>2021</v>
      </c>
      <c r="G554" s="116">
        <v>2023</v>
      </c>
      <c r="H554" s="59" t="s">
        <v>19</v>
      </c>
      <c r="I554" s="22">
        <f>I555+I556+I557+I558</f>
        <v>20116.900000000001</v>
      </c>
      <c r="J554" s="4">
        <f t="shared" ref="J554" si="181">J555+J556+J557+J558</f>
        <v>20116.900000000001</v>
      </c>
      <c r="K554" s="4">
        <f t="shared" ref="K554:M554" si="182">K555+K556+K557+K558</f>
        <v>20116.900000000001</v>
      </c>
      <c r="L554" s="4">
        <f t="shared" si="182"/>
        <v>13687.7</v>
      </c>
      <c r="M554" s="4">
        <f t="shared" si="182"/>
        <v>13687.7</v>
      </c>
      <c r="N554" s="21">
        <f t="shared" si="172"/>
        <v>68.040801515143983</v>
      </c>
      <c r="O554" s="21">
        <f t="shared" si="173"/>
        <v>68.040801515143983</v>
      </c>
      <c r="P554" s="21">
        <f t="shared" si="174"/>
        <v>68.040801515143983</v>
      </c>
      <c r="Q554" s="64"/>
    </row>
    <row r="555" spans="3:17" s="6" customFormat="1">
      <c r="C555" s="98"/>
      <c r="D555" s="164"/>
      <c r="E555" s="117"/>
      <c r="F555" s="117"/>
      <c r="G555" s="117"/>
      <c r="H555" s="59" t="s">
        <v>64</v>
      </c>
      <c r="I555" s="31">
        <f>I560+I565+I570</f>
        <v>2212.9</v>
      </c>
      <c r="J555" s="32">
        <f t="shared" ref="J555:J556" si="183">J560+J565+J570</f>
        <v>2212.9</v>
      </c>
      <c r="K555" s="32">
        <f t="shared" ref="K555:M555" si="184">K560+K565+K570</f>
        <v>2212.9</v>
      </c>
      <c r="L555" s="32">
        <f t="shared" si="184"/>
        <v>1506.2</v>
      </c>
      <c r="M555" s="32">
        <f t="shared" si="184"/>
        <v>1506.2</v>
      </c>
      <c r="N555" s="21">
        <f t="shared" si="172"/>
        <v>68.064530706312993</v>
      </c>
      <c r="O555" s="21">
        <f t="shared" si="173"/>
        <v>68.064530706312993</v>
      </c>
      <c r="P555" s="21">
        <f t="shared" si="174"/>
        <v>68.064530706312993</v>
      </c>
      <c r="Q555" s="64"/>
    </row>
    <row r="556" spans="3:17" s="6" customFormat="1">
      <c r="C556" s="98"/>
      <c r="D556" s="164"/>
      <c r="E556" s="117"/>
      <c r="F556" s="117"/>
      <c r="G556" s="117"/>
      <c r="H556" s="59" t="s">
        <v>21</v>
      </c>
      <c r="I556" s="31">
        <f>I561+I566+I571</f>
        <v>17904</v>
      </c>
      <c r="J556" s="32">
        <f t="shared" si="183"/>
        <v>17904</v>
      </c>
      <c r="K556" s="32">
        <f t="shared" ref="K556:M556" si="185">K561+K566+K571</f>
        <v>17904</v>
      </c>
      <c r="L556" s="32">
        <f t="shared" si="185"/>
        <v>12181.5</v>
      </c>
      <c r="M556" s="32">
        <f t="shared" si="185"/>
        <v>12181.5</v>
      </c>
      <c r="N556" s="21">
        <f t="shared" si="172"/>
        <v>68.03786863270777</v>
      </c>
      <c r="O556" s="21">
        <f t="shared" si="173"/>
        <v>68.03786863270777</v>
      </c>
      <c r="P556" s="21">
        <f t="shared" si="174"/>
        <v>68.03786863270777</v>
      </c>
      <c r="Q556" s="64"/>
    </row>
    <row r="557" spans="3:17">
      <c r="C557" s="98"/>
      <c r="D557" s="164"/>
      <c r="E557" s="117"/>
      <c r="F557" s="117"/>
      <c r="G557" s="117"/>
      <c r="H557" s="59" t="s">
        <v>280</v>
      </c>
      <c r="I557" s="31">
        <v>0</v>
      </c>
      <c r="J557" s="32">
        <v>0</v>
      </c>
      <c r="K557" s="32">
        <v>0</v>
      </c>
      <c r="L557" s="32">
        <v>0</v>
      </c>
      <c r="M557" s="32">
        <v>0</v>
      </c>
      <c r="N557" s="21"/>
      <c r="O557" s="21"/>
      <c r="P557" s="21"/>
      <c r="Q557" s="62"/>
    </row>
    <row r="558" spans="3:17">
      <c r="C558" s="99"/>
      <c r="D558" s="165"/>
      <c r="E558" s="118"/>
      <c r="F558" s="118"/>
      <c r="G558" s="118"/>
      <c r="H558" s="59" t="s">
        <v>35</v>
      </c>
      <c r="I558" s="31">
        <v>0</v>
      </c>
      <c r="J558" s="32">
        <v>0</v>
      </c>
      <c r="K558" s="32">
        <v>0</v>
      </c>
      <c r="L558" s="32">
        <v>0</v>
      </c>
      <c r="M558" s="32">
        <v>0</v>
      </c>
      <c r="N558" s="21"/>
      <c r="O558" s="21"/>
      <c r="P558" s="21"/>
      <c r="Q558" s="62"/>
    </row>
    <row r="559" spans="3:17" s="6" customFormat="1">
      <c r="C559" s="97" t="s">
        <v>281</v>
      </c>
      <c r="D559" s="163" t="s">
        <v>282</v>
      </c>
      <c r="E559" s="116" t="s">
        <v>283</v>
      </c>
      <c r="F559" s="116">
        <v>2021</v>
      </c>
      <c r="G559" s="116">
        <v>2021</v>
      </c>
      <c r="H559" s="59" t="s">
        <v>19</v>
      </c>
      <c r="I559" s="22">
        <f>I560+I561+I562+I563</f>
        <v>5029.3</v>
      </c>
      <c r="J559" s="4">
        <f t="shared" ref="J559:K559" si="186">J560+J561+J562+J563</f>
        <v>5029.3</v>
      </c>
      <c r="K559" s="4">
        <f t="shared" si="186"/>
        <v>5029.3</v>
      </c>
      <c r="L559" s="32">
        <f t="shared" ref="L559" si="187">L560+L561</f>
        <v>3629.3</v>
      </c>
      <c r="M559" s="32">
        <f t="shared" ref="M559" si="188">M560+M561</f>
        <v>3629.3</v>
      </c>
      <c r="N559" s="21">
        <f t="shared" si="172"/>
        <v>72.163124092816105</v>
      </c>
      <c r="O559" s="21">
        <f t="shared" si="173"/>
        <v>72.163124092816105</v>
      </c>
      <c r="P559" s="21">
        <f t="shared" si="174"/>
        <v>72.163124092816105</v>
      </c>
      <c r="Q559" s="64"/>
    </row>
    <row r="560" spans="3:17" s="6" customFormat="1">
      <c r="C560" s="98"/>
      <c r="D560" s="164"/>
      <c r="E560" s="117"/>
      <c r="F560" s="117"/>
      <c r="G560" s="117"/>
      <c r="H560" s="59" t="s">
        <v>64</v>
      </c>
      <c r="I560" s="31">
        <v>553.29999999999995</v>
      </c>
      <c r="J560" s="32">
        <v>553.29999999999995</v>
      </c>
      <c r="K560" s="32">
        <v>553.29999999999995</v>
      </c>
      <c r="L560" s="4">
        <v>399.8</v>
      </c>
      <c r="M560" s="4">
        <v>399.8</v>
      </c>
      <c r="N560" s="21">
        <f t="shared" si="172"/>
        <v>72.257364901500097</v>
      </c>
      <c r="O560" s="21">
        <f t="shared" si="173"/>
        <v>72.257364901500097</v>
      </c>
      <c r="P560" s="21">
        <f t="shared" si="174"/>
        <v>72.257364901500097</v>
      </c>
      <c r="Q560" s="64"/>
    </row>
    <row r="561" spans="3:17" s="6" customFormat="1">
      <c r="C561" s="98"/>
      <c r="D561" s="164"/>
      <c r="E561" s="117"/>
      <c r="F561" s="117"/>
      <c r="G561" s="117"/>
      <c r="H561" s="59" t="s">
        <v>21</v>
      </c>
      <c r="I561" s="31">
        <v>4476</v>
      </c>
      <c r="J561" s="32">
        <v>4476</v>
      </c>
      <c r="K561" s="32">
        <v>4476</v>
      </c>
      <c r="L561" s="32">
        <v>3229.5</v>
      </c>
      <c r="M561" s="32">
        <v>3229.5</v>
      </c>
      <c r="N561" s="21">
        <f t="shared" si="172"/>
        <v>72.151474530831095</v>
      </c>
      <c r="O561" s="21">
        <f t="shared" si="173"/>
        <v>72.151474530831095</v>
      </c>
      <c r="P561" s="21">
        <f t="shared" si="174"/>
        <v>72.151474530831095</v>
      </c>
      <c r="Q561" s="64"/>
    </row>
    <row r="562" spans="3:17">
      <c r="C562" s="98"/>
      <c r="D562" s="164"/>
      <c r="E562" s="117"/>
      <c r="F562" s="117"/>
      <c r="G562" s="117"/>
      <c r="H562" s="59" t="s">
        <v>284</v>
      </c>
      <c r="I562" s="31">
        <v>0</v>
      </c>
      <c r="J562" s="32">
        <v>0</v>
      </c>
      <c r="K562" s="32">
        <v>0</v>
      </c>
      <c r="L562" s="32"/>
      <c r="M562" s="32"/>
      <c r="N562" s="21"/>
      <c r="O562" s="21"/>
      <c r="P562" s="21"/>
      <c r="Q562" s="62"/>
    </row>
    <row r="563" spans="3:17">
      <c r="C563" s="99"/>
      <c r="D563" s="165"/>
      <c r="E563" s="118"/>
      <c r="F563" s="118"/>
      <c r="G563" s="118"/>
      <c r="H563" s="59" t="s">
        <v>35</v>
      </c>
      <c r="I563" s="31">
        <v>0</v>
      </c>
      <c r="J563" s="32">
        <v>0</v>
      </c>
      <c r="K563" s="32">
        <v>0</v>
      </c>
      <c r="L563" s="28"/>
      <c r="M563" s="28"/>
      <c r="N563" s="21"/>
      <c r="O563" s="21"/>
      <c r="P563" s="21"/>
      <c r="Q563" s="62"/>
    </row>
    <row r="564" spans="3:17" s="6" customFormat="1">
      <c r="C564" s="97" t="s">
        <v>285</v>
      </c>
      <c r="D564" s="163" t="s">
        <v>286</v>
      </c>
      <c r="E564" s="116" t="s">
        <v>287</v>
      </c>
      <c r="F564" s="116">
        <v>2021</v>
      </c>
      <c r="G564" s="116">
        <v>2021</v>
      </c>
      <c r="H564" s="59" t="s">
        <v>19</v>
      </c>
      <c r="I564" s="22">
        <f>I565+I566+I567+I568</f>
        <v>5029.2</v>
      </c>
      <c r="J564" s="4">
        <f t="shared" ref="J564:K564" si="189">J565+J566+J567+J568</f>
        <v>5029.2</v>
      </c>
      <c r="K564" s="4">
        <f t="shared" si="189"/>
        <v>5029.2</v>
      </c>
      <c r="L564" s="32">
        <f t="shared" ref="L564" si="190">L565+L566</f>
        <v>5029.2</v>
      </c>
      <c r="M564" s="32">
        <f t="shared" ref="M564" si="191">M565+M566</f>
        <v>5029.2</v>
      </c>
      <c r="N564" s="21">
        <f t="shared" si="172"/>
        <v>100</v>
      </c>
      <c r="O564" s="21">
        <f t="shared" si="173"/>
        <v>100</v>
      </c>
      <c r="P564" s="21">
        <f t="shared" si="174"/>
        <v>100</v>
      </c>
      <c r="Q564" s="64"/>
    </row>
    <row r="565" spans="3:17" s="6" customFormat="1">
      <c r="C565" s="98"/>
      <c r="D565" s="164"/>
      <c r="E565" s="117"/>
      <c r="F565" s="117"/>
      <c r="G565" s="117"/>
      <c r="H565" s="59" t="s">
        <v>64</v>
      </c>
      <c r="I565" s="31">
        <v>553.20000000000005</v>
      </c>
      <c r="J565" s="32">
        <v>553.20000000000005</v>
      </c>
      <c r="K565" s="32">
        <v>553.20000000000005</v>
      </c>
      <c r="L565" s="8">
        <v>553.20000000000005</v>
      </c>
      <c r="M565" s="8">
        <v>553.20000000000005</v>
      </c>
      <c r="N565" s="21">
        <f t="shared" si="172"/>
        <v>100</v>
      </c>
      <c r="O565" s="21">
        <f t="shared" si="173"/>
        <v>100</v>
      </c>
      <c r="P565" s="21">
        <f t="shared" si="174"/>
        <v>100</v>
      </c>
      <c r="Q565" s="64"/>
    </row>
    <row r="566" spans="3:17" s="6" customFormat="1">
      <c r="C566" s="98"/>
      <c r="D566" s="164"/>
      <c r="E566" s="117"/>
      <c r="F566" s="117"/>
      <c r="G566" s="117"/>
      <c r="H566" s="59" t="s">
        <v>21</v>
      </c>
      <c r="I566" s="31">
        <v>4476</v>
      </c>
      <c r="J566" s="32">
        <v>4476</v>
      </c>
      <c r="K566" s="32">
        <v>4476</v>
      </c>
      <c r="L566" s="8">
        <v>4476</v>
      </c>
      <c r="M566" s="8">
        <v>4476</v>
      </c>
      <c r="N566" s="21">
        <f t="shared" si="172"/>
        <v>100</v>
      </c>
      <c r="O566" s="21">
        <f t="shared" si="173"/>
        <v>100</v>
      </c>
      <c r="P566" s="21">
        <f t="shared" si="174"/>
        <v>100</v>
      </c>
      <c r="Q566" s="64"/>
    </row>
    <row r="567" spans="3:17">
      <c r="C567" s="98"/>
      <c r="D567" s="164"/>
      <c r="E567" s="117"/>
      <c r="F567" s="117"/>
      <c r="G567" s="117"/>
      <c r="H567" s="59" t="s">
        <v>22</v>
      </c>
      <c r="I567" s="31"/>
      <c r="J567" s="32"/>
      <c r="K567" s="32"/>
      <c r="L567" s="28"/>
      <c r="M567" s="28"/>
      <c r="N567" s="21"/>
      <c r="O567" s="21"/>
      <c r="P567" s="21"/>
      <c r="Q567" s="62"/>
    </row>
    <row r="568" spans="3:17">
      <c r="C568" s="99"/>
      <c r="D568" s="165"/>
      <c r="E568" s="118"/>
      <c r="F568" s="118"/>
      <c r="G568" s="118"/>
      <c r="H568" s="59" t="s">
        <v>35</v>
      </c>
      <c r="I568" s="31">
        <v>0</v>
      </c>
      <c r="J568" s="32">
        <v>0</v>
      </c>
      <c r="K568" s="32">
        <v>0</v>
      </c>
      <c r="L568" s="28"/>
      <c r="M568" s="28"/>
      <c r="N568" s="21"/>
      <c r="O568" s="21"/>
      <c r="P568" s="21"/>
      <c r="Q568" s="62"/>
    </row>
    <row r="569" spans="3:17" s="6" customFormat="1">
      <c r="C569" s="97" t="s">
        <v>288</v>
      </c>
      <c r="D569" s="153" t="s">
        <v>289</v>
      </c>
      <c r="E569" s="148" t="s">
        <v>290</v>
      </c>
      <c r="F569" s="116">
        <v>2021</v>
      </c>
      <c r="G569" s="116">
        <v>2021</v>
      </c>
      <c r="H569" s="58" t="s">
        <v>19</v>
      </c>
      <c r="I569" s="22">
        <f>I570+I571+I572+I573</f>
        <v>10058.4</v>
      </c>
      <c r="J569" s="4">
        <f t="shared" ref="J569:K569" si="192">J570+J571+J572+J573</f>
        <v>10058.4</v>
      </c>
      <c r="K569" s="4">
        <f t="shared" si="192"/>
        <v>10058.4</v>
      </c>
      <c r="L569" s="32">
        <f t="shared" ref="L569" si="193">L570+L571</f>
        <v>5029.2</v>
      </c>
      <c r="M569" s="32">
        <f t="shared" ref="M569" si="194">M570+M571</f>
        <v>5029.2</v>
      </c>
      <c r="N569" s="21">
        <f t="shared" si="172"/>
        <v>50</v>
      </c>
      <c r="O569" s="21">
        <f t="shared" si="173"/>
        <v>50</v>
      </c>
      <c r="P569" s="21">
        <f t="shared" si="174"/>
        <v>50</v>
      </c>
      <c r="Q569" s="64"/>
    </row>
    <row r="570" spans="3:17" s="6" customFormat="1">
      <c r="C570" s="98"/>
      <c r="D570" s="154"/>
      <c r="E570" s="149"/>
      <c r="F570" s="117"/>
      <c r="G570" s="117"/>
      <c r="H570" s="58" t="s">
        <v>291</v>
      </c>
      <c r="I570" s="31">
        <v>1106.4000000000001</v>
      </c>
      <c r="J570" s="32">
        <v>1106.4000000000001</v>
      </c>
      <c r="K570" s="32">
        <v>1106.4000000000001</v>
      </c>
      <c r="L570" s="8">
        <v>553.20000000000005</v>
      </c>
      <c r="M570" s="8">
        <v>553.20000000000005</v>
      </c>
      <c r="N570" s="21">
        <f t="shared" si="172"/>
        <v>50</v>
      </c>
      <c r="O570" s="21">
        <f t="shared" si="173"/>
        <v>50</v>
      </c>
      <c r="P570" s="21">
        <f t="shared" si="174"/>
        <v>50</v>
      </c>
      <c r="Q570" s="64"/>
    </row>
    <row r="571" spans="3:17" s="6" customFormat="1">
      <c r="C571" s="98"/>
      <c r="D571" s="154"/>
      <c r="E571" s="149"/>
      <c r="F571" s="117"/>
      <c r="G571" s="117"/>
      <c r="H571" s="58" t="s">
        <v>21</v>
      </c>
      <c r="I571" s="31">
        <v>8952</v>
      </c>
      <c r="J571" s="32">
        <v>8952</v>
      </c>
      <c r="K571" s="32">
        <v>8952</v>
      </c>
      <c r="L571" s="8">
        <v>4476</v>
      </c>
      <c r="M571" s="8">
        <v>4476</v>
      </c>
      <c r="N571" s="21">
        <f t="shared" si="172"/>
        <v>50</v>
      </c>
      <c r="O571" s="21">
        <f t="shared" si="173"/>
        <v>50</v>
      </c>
      <c r="P571" s="21">
        <f t="shared" si="174"/>
        <v>50</v>
      </c>
      <c r="Q571" s="64"/>
    </row>
    <row r="572" spans="3:17">
      <c r="C572" s="98"/>
      <c r="D572" s="154"/>
      <c r="E572" s="149"/>
      <c r="F572" s="117"/>
      <c r="G572" s="117"/>
      <c r="H572" s="58" t="s">
        <v>22</v>
      </c>
      <c r="I572" s="31"/>
      <c r="J572" s="32"/>
      <c r="K572" s="32"/>
      <c r="L572" s="28"/>
      <c r="M572" s="28"/>
      <c r="N572" s="21"/>
      <c r="O572" s="21"/>
      <c r="P572" s="21"/>
      <c r="Q572" s="62"/>
    </row>
    <row r="573" spans="3:17">
      <c r="C573" s="99"/>
      <c r="D573" s="155"/>
      <c r="E573" s="150"/>
      <c r="F573" s="118"/>
      <c r="G573" s="118"/>
      <c r="H573" s="59" t="s">
        <v>35</v>
      </c>
      <c r="I573" s="31"/>
      <c r="J573" s="32"/>
      <c r="K573" s="32"/>
      <c r="L573" s="28"/>
      <c r="M573" s="28"/>
      <c r="N573" s="21"/>
      <c r="O573" s="21"/>
      <c r="P573" s="21"/>
      <c r="Q573" s="62"/>
    </row>
    <row r="574" spans="3:17">
      <c r="C574" s="97" t="s">
        <v>292</v>
      </c>
      <c r="D574" s="163" t="s">
        <v>293</v>
      </c>
      <c r="E574" s="116" t="s">
        <v>25</v>
      </c>
      <c r="F574" s="116">
        <v>2021</v>
      </c>
      <c r="G574" s="116">
        <v>2023</v>
      </c>
      <c r="H574" s="59" t="s">
        <v>19</v>
      </c>
      <c r="I574" s="22">
        <f>I575+I576+I577+I578</f>
        <v>31512.700000000004</v>
      </c>
      <c r="J574" s="4">
        <f t="shared" ref="J574:K574" si="195">J575+J576+J577+J578</f>
        <v>31512.700000000004</v>
      </c>
      <c r="K574" s="4">
        <f t="shared" si="195"/>
        <v>31512.700000000004</v>
      </c>
      <c r="L574" s="4">
        <f t="shared" ref="L574:M574" si="196">L575+L576+L577+L578</f>
        <v>5249.5</v>
      </c>
      <c r="M574" s="4">
        <f t="shared" si="196"/>
        <v>5249.5</v>
      </c>
      <c r="N574" s="21">
        <f t="shared" si="172"/>
        <v>16.658363136132415</v>
      </c>
      <c r="O574" s="21">
        <f t="shared" si="173"/>
        <v>16.658363136132415</v>
      </c>
      <c r="P574" s="21">
        <f t="shared" si="174"/>
        <v>16.658363136132415</v>
      </c>
      <c r="Q574" s="62"/>
    </row>
    <row r="575" spans="3:17">
      <c r="C575" s="98"/>
      <c r="D575" s="164"/>
      <c r="E575" s="117"/>
      <c r="F575" s="117"/>
      <c r="G575" s="117"/>
      <c r="H575" s="59" t="s">
        <v>20</v>
      </c>
      <c r="I575" s="22">
        <f t="shared" ref="I575:K576" si="197">SUM(I580+I585+I590)</f>
        <v>3466.3999999999996</v>
      </c>
      <c r="J575" s="4">
        <f t="shared" si="197"/>
        <v>3466.3999999999996</v>
      </c>
      <c r="K575" s="4">
        <f t="shared" si="197"/>
        <v>3466.3999999999996</v>
      </c>
      <c r="L575" s="4">
        <f t="shared" ref="L575:M575" si="198">SUM(L580+L585+L590)</f>
        <v>577.4</v>
      </c>
      <c r="M575" s="4">
        <f t="shared" si="198"/>
        <v>577.4</v>
      </c>
      <c r="N575" s="21">
        <f t="shared" si="172"/>
        <v>16.657050542349413</v>
      </c>
      <c r="O575" s="21">
        <f t="shared" si="173"/>
        <v>16.657050542349413</v>
      </c>
      <c r="P575" s="21">
        <f t="shared" si="174"/>
        <v>16.657050542349413</v>
      </c>
      <c r="Q575" s="62"/>
    </row>
    <row r="576" spans="3:17">
      <c r="C576" s="98"/>
      <c r="D576" s="164"/>
      <c r="E576" s="117"/>
      <c r="F576" s="117"/>
      <c r="G576" s="117"/>
      <c r="H576" s="59" t="s">
        <v>21</v>
      </c>
      <c r="I576" s="22">
        <f t="shared" si="197"/>
        <v>28046.300000000003</v>
      </c>
      <c r="J576" s="4">
        <f t="shared" si="197"/>
        <v>28046.300000000003</v>
      </c>
      <c r="K576" s="4">
        <f t="shared" si="197"/>
        <v>28046.300000000003</v>
      </c>
      <c r="L576" s="4">
        <f t="shared" ref="L576:M576" si="199">SUM(L581+L586+L591)</f>
        <v>4672.1000000000004</v>
      </c>
      <c r="M576" s="4">
        <f t="shared" si="199"/>
        <v>4672.1000000000004</v>
      </c>
      <c r="N576" s="21">
        <f t="shared" si="172"/>
        <v>16.658525366982456</v>
      </c>
      <c r="O576" s="21">
        <f t="shared" si="173"/>
        <v>16.658525366982456</v>
      </c>
      <c r="P576" s="21">
        <f t="shared" si="174"/>
        <v>16.658525366982456</v>
      </c>
      <c r="Q576" s="62"/>
    </row>
    <row r="577" spans="3:17">
      <c r="C577" s="98"/>
      <c r="D577" s="164"/>
      <c r="E577" s="117"/>
      <c r="F577" s="117"/>
      <c r="G577" s="117"/>
      <c r="H577" s="59" t="s">
        <v>31</v>
      </c>
      <c r="I577" s="22">
        <f>I582+I587+I592</f>
        <v>0</v>
      </c>
      <c r="J577" s="4">
        <f t="shared" ref="J577:K578" si="200">J582+J587+J592</f>
        <v>0</v>
      </c>
      <c r="K577" s="4">
        <f t="shared" si="200"/>
        <v>0</v>
      </c>
      <c r="L577" s="4"/>
      <c r="M577" s="4"/>
      <c r="N577" s="21"/>
      <c r="O577" s="21"/>
      <c r="P577" s="21"/>
      <c r="Q577" s="62"/>
    </row>
    <row r="578" spans="3:17">
      <c r="C578" s="98"/>
      <c r="D578" s="164"/>
      <c r="E578" s="117"/>
      <c r="F578" s="118"/>
      <c r="G578" s="118"/>
      <c r="H578" s="59" t="s">
        <v>35</v>
      </c>
      <c r="I578" s="22">
        <f>I583+I588+I593</f>
        <v>0</v>
      </c>
      <c r="J578" s="4">
        <f t="shared" si="200"/>
        <v>0</v>
      </c>
      <c r="K578" s="4">
        <f t="shared" si="200"/>
        <v>0</v>
      </c>
      <c r="L578" s="4"/>
      <c r="M578" s="4"/>
      <c r="N578" s="21"/>
      <c r="O578" s="21"/>
      <c r="P578" s="21"/>
      <c r="Q578" s="62"/>
    </row>
    <row r="579" spans="3:17">
      <c r="C579" s="97" t="s">
        <v>294</v>
      </c>
      <c r="D579" s="163" t="s">
        <v>295</v>
      </c>
      <c r="E579" s="116" t="s">
        <v>206</v>
      </c>
      <c r="F579" s="116">
        <v>2021</v>
      </c>
      <c r="G579" s="116">
        <v>2021</v>
      </c>
      <c r="H579" s="59" t="s">
        <v>19</v>
      </c>
      <c r="I579" s="22">
        <f>I580+I581+I582+I583</f>
        <v>8668.6</v>
      </c>
      <c r="J579" s="4">
        <f t="shared" ref="J579:K579" si="201">J580+J581+J582+J583</f>
        <v>8668.6</v>
      </c>
      <c r="K579" s="4">
        <f t="shared" si="201"/>
        <v>8668.6</v>
      </c>
      <c r="L579" s="4">
        <f t="shared" ref="L579:M579" si="202">L580+L581</f>
        <v>0</v>
      </c>
      <c r="M579" s="4">
        <f t="shared" si="202"/>
        <v>0</v>
      </c>
      <c r="N579" s="21">
        <f t="shared" si="172"/>
        <v>0</v>
      </c>
      <c r="O579" s="21">
        <f t="shared" si="173"/>
        <v>0</v>
      </c>
      <c r="P579" s="21">
        <f t="shared" si="174"/>
        <v>0</v>
      </c>
      <c r="Q579" s="62"/>
    </row>
    <row r="580" spans="3:17">
      <c r="C580" s="98"/>
      <c r="D580" s="164"/>
      <c r="E580" s="117"/>
      <c r="F580" s="117"/>
      <c r="G580" s="117"/>
      <c r="H580" s="59" t="s">
        <v>20</v>
      </c>
      <c r="I580" s="22">
        <v>953.5</v>
      </c>
      <c r="J580" s="4">
        <v>953.5</v>
      </c>
      <c r="K580" s="4">
        <v>953.5</v>
      </c>
      <c r="L580" s="4"/>
      <c r="M580" s="4"/>
      <c r="N580" s="21">
        <f t="shared" si="172"/>
        <v>0</v>
      </c>
      <c r="O580" s="21">
        <f t="shared" si="173"/>
        <v>0</v>
      </c>
      <c r="P580" s="21">
        <f t="shared" si="174"/>
        <v>0</v>
      </c>
      <c r="Q580" s="62"/>
    </row>
    <row r="581" spans="3:17">
      <c r="C581" s="98"/>
      <c r="D581" s="164"/>
      <c r="E581" s="117"/>
      <c r="F581" s="117"/>
      <c r="G581" s="117"/>
      <c r="H581" s="59" t="s">
        <v>21</v>
      </c>
      <c r="I581" s="22">
        <v>7715.1</v>
      </c>
      <c r="J581" s="4">
        <v>7715.1</v>
      </c>
      <c r="K581" s="4">
        <v>7715.1</v>
      </c>
      <c r="L581" s="4"/>
      <c r="M581" s="4"/>
      <c r="N581" s="21">
        <f t="shared" si="172"/>
        <v>0</v>
      </c>
      <c r="O581" s="21">
        <f t="shared" si="173"/>
        <v>0</v>
      </c>
      <c r="P581" s="21">
        <f t="shared" si="174"/>
        <v>0</v>
      </c>
      <c r="Q581" s="62"/>
    </row>
    <row r="582" spans="3:17">
      <c r="C582" s="98"/>
      <c r="D582" s="164"/>
      <c r="E582" s="117"/>
      <c r="F582" s="117"/>
      <c r="G582" s="117"/>
      <c r="H582" s="59" t="s">
        <v>31</v>
      </c>
      <c r="I582" s="22">
        <v>0</v>
      </c>
      <c r="J582" s="4">
        <v>0</v>
      </c>
      <c r="K582" s="4">
        <v>0</v>
      </c>
      <c r="L582" s="4"/>
      <c r="M582" s="4"/>
      <c r="N582" s="21"/>
      <c r="O582" s="21"/>
      <c r="P582" s="21"/>
      <c r="Q582" s="62"/>
    </row>
    <row r="583" spans="3:17">
      <c r="C583" s="99"/>
      <c r="D583" s="164"/>
      <c r="E583" s="118"/>
      <c r="F583" s="118"/>
      <c r="G583" s="118"/>
      <c r="H583" s="59" t="s">
        <v>35</v>
      </c>
      <c r="I583" s="22">
        <v>0</v>
      </c>
      <c r="J583" s="4">
        <v>0</v>
      </c>
      <c r="K583" s="4">
        <v>0</v>
      </c>
      <c r="L583" s="4"/>
      <c r="M583" s="4"/>
      <c r="N583" s="21"/>
      <c r="O583" s="21"/>
      <c r="P583" s="21"/>
      <c r="Q583" s="62"/>
    </row>
    <row r="584" spans="3:17">
      <c r="C584" s="97" t="s">
        <v>296</v>
      </c>
      <c r="D584" s="163" t="s">
        <v>297</v>
      </c>
      <c r="E584" s="116" t="s">
        <v>298</v>
      </c>
      <c r="F584" s="116">
        <v>2021</v>
      </c>
      <c r="G584" s="116">
        <v>2021</v>
      </c>
      <c r="H584" s="59" t="s">
        <v>19</v>
      </c>
      <c r="I584" s="22">
        <f>I585+I586+I587+I588</f>
        <v>15646.800000000001</v>
      </c>
      <c r="J584" s="4">
        <f t="shared" ref="J584:K584" si="203">J585+J586+J587+J588</f>
        <v>15646.800000000001</v>
      </c>
      <c r="K584" s="4">
        <f t="shared" si="203"/>
        <v>15646.800000000001</v>
      </c>
      <c r="L584" s="4">
        <f t="shared" ref="L584:M584" si="204">L585+L586</f>
        <v>5249.5</v>
      </c>
      <c r="M584" s="4">
        <f t="shared" si="204"/>
        <v>5249.5</v>
      </c>
      <c r="N584" s="21">
        <f t="shared" si="172"/>
        <v>33.549991052483577</v>
      </c>
      <c r="O584" s="21">
        <f t="shared" si="173"/>
        <v>33.549991052483577</v>
      </c>
      <c r="P584" s="21">
        <f t="shared" si="174"/>
        <v>33.549991052483577</v>
      </c>
      <c r="Q584" s="62"/>
    </row>
    <row r="585" spans="3:17">
      <c r="C585" s="98"/>
      <c r="D585" s="164"/>
      <c r="E585" s="117"/>
      <c r="F585" s="117"/>
      <c r="G585" s="117"/>
      <c r="H585" s="59" t="s">
        <v>20</v>
      </c>
      <c r="I585" s="22">
        <v>1721.1</v>
      </c>
      <c r="J585" s="4">
        <v>1721.1</v>
      </c>
      <c r="K585" s="4">
        <v>1721.1</v>
      </c>
      <c r="L585" s="4">
        <v>577.4</v>
      </c>
      <c r="M585" s="4">
        <v>577.4</v>
      </c>
      <c r="N585" s="21">
        <f t="shared" si="172"/>
        <v>33.54831212596595</v>
      </c>
      <c r="O585" s="21">
        <f t="shared" si="173"/>
        <v>33.54831212596595</v>
      </c>
      <c r="P585" s="21">
        <f t="shared" si="174"/>
        <v>33.54831212596595</v>
      </c>
      <c r="Q585" s="62"/>
    </row>
    <row r="586" spans="3:17">
      <c r="C586" s="98"/>
      <c r="D586" s="164"/>
      <c r="E586" s="117"/>
      <c r="F586" s="117"/>
      <c r="G586" s="117"/>
      <c r="H586" s="59" t="s">
        <v>21</v>
      </c>
      <c r="I586" s="22">
        <v>13925.7</v>
      </c>
      <c r="J586" s="4">
        <v>13925.7</v>
      </c>
      <c r="K586" s="4">
        <v>13925.7</v>
      </c>
      <c r="L586" s="4">
        <v>4672.1000000000004</v>
      </c>
      <c r="M586" s="4">
        <v>4672.1000000000004</v>
      </c>
      <c r="N586" s="21">
        <f t="shared" si="172"/>
        <v>33.550198553753134</v>
      </c>
      <c r="O586" s="21">
        <f t="shared" si="173"/>
        <v>33.550198553753134</v>
      </c>
      <c r="P586" s="21">
        <f t="shared" si="174"/>
        <v>33.550198553753134</v>
      </c>
      <c r="Q586" s="62"/>
    </row>
    <row r="587" spans="3:17">
      <c r="C587" s="98"/>
      <c r="D587" s="164"/>
      <c r="E587" s="117"/>
      <c r="F587" s="117"/>
      <c r="G587" s="117"/>
      <c r="H587" s="59" t="s">
        <v>31</v>
      </c>
      <c r="I587" s="22">
        <v>0</v>
      </c>
      <c r="J587" s="4">
        <v>0</v>
      </c>
      <c r="K587" s="4">
        <v>0</v>
      </c>
      <c r="L587" s="4"/>
      <c r="M587" s="4"/>
      <c r="N587" s="21"/>
      <c r="O587" s="21"/>
      <c r="P587" s="21"/>
      <c r="Q587" s="62"/>
    </row>
    <row r="588" spans="3:17">
      <c r="C588" s="99"/>
      <c r="D588" s="165"/>
      <c r="E588" s="118"/>
      <c r="F588" s="118"/>
      <c r="G588" s="118"/>
      <c r="H588" s="59" t="s">
        <v>35</v>
      </c>
      <c r="I588" s="22">
        <v>0</v>
      </c>
      <c r="J588" s="4">
        <v>0</v>
      </c>
      <c r="K588" s="4">
        <v>0</v>
      </c>
      <c r="L588" s="4"/>
      <c r="M588" s="4"/>
      <c r="N588" s="21"/>
      <c r="O588" s="21"/>
      <c r="P588" s="21"/>
      <c r="Q588" s="62"/>
    </row>
    <row r="589" spans="3:17">
      <c r="C589" s="97" t="s">
        <v>299</v>
      </c>
      <c r="D589" s="163" t="s">
        <v>300</v>
      </c>
      <c r="E589" s="116" t="s">
        <v>301</v>
      </c>
      <c r="F589" s="116">
        <v>2021</v>
      </c>
      <c r="G589" s="116">
        <v>2021</v>
      </c>
      <c r="H589" s="59" t="s">
        <v>19</v>
      </c>
      <c r="I589" s="22">
        <f>I590+I591+I592+I593</f>
        <v>7197.3</v>
      </c>
      <c r="J589" s="4">
        <f t="shared" ref="J589:K589" si="205">J590+J591+J592+J593</f>
        <v>7197.3</v>
      </c>
      <c r="K589" s="4">
        <f t="shared" si="205"/>
        <v>7197.3</v>
      </c>
      <c r="L589" s="4">
        <f t="shared" ref="L589:M589" si="206">L590+L591</f>
        <v>0</v>
      </c>
      <c r="M589" s="4">
        <f t="shared" si="206"/>
        <v>0</v>
      </c>
      <c r="N589" s="21">
        <f t="shared" si="172"/>
        <v>0</v>
      </c>
      <c r="O589" s="21">
        <f t="shared" si="173"/>
        <v>0</v>
      </c>
      <c r="P589" s="21">
        <f t="shared" si="174"/>
        <v>0</v>
      </c>
      <c r="Q589" s="62"/>
    </row>
    <row r="590" spans="3:17">
      <c r="C590" s="98"/>
      <c r="D590" s="164"/>
      <c r="E590" s="117"/>
      <c r="F590" s="117"/>
      <c r="G590" s="117"/>
      <c r="H590" s="59" t="s">
        <v>20</v>
      </c>
      <c r="I590" s="22">
        <v>791.8</v>
      </c>
      <c r="J590" s="4">
        <v>791.8</v>
      </c>
      <c r="K590" s="4">
        <v>791.8</v>
      </c>
      <c r="L590" s="4"/>
      <c r="M590" s="4"/>
      <c r="N590" s="21">
        <f t="shared" ref="N590:N650" si="207">M590/I590*100</f>
        <v>0</v>
      </c>
      <c r="O590" s="21">
        <f t="shared" ref="O590:O650" si="208">M590/J590*100</f>
        <v>0</v>
      </c>
      <c r="P590" s="21">
        <f t="shared" ref="P590:P650" si="209">L590/K590*100</f>
        <v>0</v>
      </c>
      <c r="Q590" s="62"/>
    </row>
    <row r="591" spans="3:17">
      <c r="C591" s="98"/>
      <c r="D591" s="164"/>
      <c r="E591" s="117"/>
      <c r="F591" s="117"/>
      <c r="G591" s="117"/>
      <c r="H591" s="59" t="s">
        <v>21</v>
      </c>
      <c r="I591" s="22">
        <v>6405.5</v>
      </c>
      <c r="J591" s="4">
        <v>6405.5</v>
      </c>
      <c r="K591" s="4">
        <v>6405.5</v>
      </c>
      <c r="L591" s="4"/>
      <c r="M591" s="4"/>
      <c r="N591" s="21">
        <f t="shared" si="207"/>
        <v>0</v>
      </c>
      <c r="O591" s="21">
        <f t="shared" si="208"/>
        <v>0</v>
      </c>
      <c r="P591" s="21">
        <f t="shared" si="209"/>
        <v>0</v>
      </c>
      <c r="Q591" s="62"/>
    </row>
    <row r="592" spans="3:17">
      <c r="C592" s="98"/>
      <c r="D592" s="164"/>
      <c r="E592" s="117"/>
      <c r="F592" s="117"/>
      <c r="G592" s="117"/>
      <c r="H592" s="59" t="s">
        <v>31</v>
      </c>
      <c r="I592" s="22">
        <v>0</v>
      </c>
      <c r="J592" s="4">
        <v>0</v>
      </c>
      <c r="K592" s="4">
        <v>0</v>
      </c>
      <c r="L592" s="4"/>
      <c r="M592" s="4"/>
      <c r="N592" s="21"/>
      <c r="O592" s="21"/>
      <c r="P592" s="21"/>
      <c r="Q592" s="62"/>
    </row>
    <row r="593" spans="2:17">
      <c r="C593" s="99"/>
      <c r="D593" s="165"/>
      <c r="E593" s="118"/>
      <c r="F593" s="118"/>
      <c r="G593" s="118"/>
      <c r="H593" s="59" t="s">
        <v>35</v>
      </c>
      <c r="I593" s="22">
        <v>0</v>
      </c>
      <c r="J593" s="4">
        <v>0</v>
      </c>
      <c r="K593" s="4">
        <v>0</v>
      </c>
      <c r="L593" s="4">
        <v>0</v>
      </c>
      <c r="M593" s="4">
        <v>0</v>
      </c>
      <c r="N593" s="21"/>
      <c r="O593" s="21"/>
      <c r="P593" s="21"/>
      <c r="Q593" s="62"/>
    </row>
    <row r="594" spans="2:17" s="11" customFormat="1">
      <c r="B594" s="15"/>
      <c r="C594" s="97" t="s">
        <v>302</v>
      </c>
      <c r="D594" s="163" t="s">
        <v>303</v>
      </c>
      <c r="E594" s="116" t="s">
        <v>34</v>
      </c>
      <c r="F594" s="116">
        <v>2021</v>
      </c>
      <c r="G594" s="116">
        <v>2023</v>
      </c>
      <c r="H594" s="59" t="s">
        <v>19</v>
      </c>
      <c r="I594" s="31">
        <f>I595+I596+I597+I598</f>
        <v>177767.59999999998</v>
      </c>
      <c r="J594" s="32">
        <f t="shared" ref="J594:K594" si="210">J595+J596+J597+J598</f>
        <v>144897.29999999999</v>
      </c>
      <c r="K594" s="32">
        <f t="shared" si="210"/>
        <v>144086.29999999999</v>
      </c>
      <c r="L594" s="32">
        <f t="shared" ref="L594" si="211">L595+L596+L597+L598</f>
        <v>33367.9</v>
      </c>
      <c r="M594" s="32">
        <f t="shared" ref="M594" si="212">M595+M596+M597+M598</f>
        <v>33367.9</v>
      </c>
      <c r="N594" s="21">
        <f t="shared" si="207"/>
        <v>18.77051836217624</v>
      </c>
      <c r="O594" s="21">
        <f t="shared" si="208"/>
        <v>23.028655468390376</v>
      </c>
      <c r="P594" s="21">
        <f t="shared" si="209"/>
        <v>23.158273895575086</v>
      </c>
      <c r="Q594" s="63"/>
    </row>
    <row r="595" spans="2:17" s="11" customFormat="1">
      <c r="B595" s="15"/>
      <c r="C595" s="98"/>
      <c r="D595" s="164"/>
      <c r="E595" s="117"/>
      <c r="F595" s="117"/>
      <c r="G595" s="117"/>
      <c r="H595" s="59" t="s">
        <v>64</v>
      </c>
      <c r="I595" s="31">
        <f>SUM(I600+I605+I640+I675+I690)</f>
        <v>144897.29999999999</v>
      </c>
      <c r="J595" s="32">
        <f t="shared" ref="J595:K596" si="213">SUM(J600+J605+J640+J675+J690)</f>
        <v>144897.29999999999</v>
      </c>
      <c r="K595" s="32">
        <f t="shared" si="213"/>
        <v>144086.29999999999</v>
      </c>
      <c r="L595" s="32">
        <f t="shared" ref="L595" si="214">SUM(L600+L605+L640+L675+L690)</f>
        <v>33367.9</v>
      </c>
      <c r="M595" s="32">
        <f t="shared" ref="M595" si="215">SUM(M600+M605+M640+M675+M690)</f>
        <v>33367.9</v>
      </c>
      <c r="N595" s="21">
        <f t="shared" si="207"/>
        <v>23.028655468390376</v>
      </c>
      <c r="O595" s="21">
        <f t="shared" si="208"/>
        <v>23.028655468390376</v>
      </c>
      <c r="P595" s="21">
        <f t="shared" si="209"/>
        <v>23.158273895575086</v>
      </c>
      <c r="Q595" s="63"/>
    </row>
    <row r="596" spans="2:17" s="11" customFormat="1">
      <c r="B596" s="15"/>
      <c r="C596" s="98"/>
      <c r="D596" s="164"/>
      <c r="E596" s="117"/>
      <c r="F596" s="117"/>
      <c r="G596" s="117"/>
      <c r="H596" s="59" t="s">
        <v>21</v>
      </c>
      <c r="I596" s="31">
        <f>SUM(I601+I606+I641+I676+I691)</f>
        <v>0</v>
      </c>
      <c r="J596" s="32">
        <f t="shared" si="213"/>
        <v>0</v>
      </c>
      <c r="K596" s="32">
        <f t="shared" si="213"/>
        <v>0</v>
      </c>
      <c r="L596" s="4"/>
      <c r="M596" s="4"/>
      <c r="N596" s="21"/>
      <c r="O596" s="21"/>
      <c r="P596" s="21"/>
      <c r="Q596" s="63"/>
    </row>
    <row r="597" spans="2:17" s="11" customFormat="1">
      <c r="B597" s="15"/>
      <c r="C597" s="98"/>
      <c r="D597" s="164"/>
      <c r="E597" s="117"/>
      <c r="F597" s="117"/>
      <c r="G597" s="117"/>
      <c r="H597" s="59" t="s">
        <v>22</v>
      </c>
      <c r="I597" s="31">
        <f>I602+I607+I642+I677+I692</f>
        <v>0</v>
      </c>
      <c r="J597" s="32">
        <f t="shared" ref="J597:M598" si="216">J602+J607+J642+J677+J692</f>
        <v>0</v>
      </c>
      <c r="K597" s="32">
        <f t="shared" si="216"/>
        <v>0</v>
      </c>
      <c r="L597" s="4"/>
      <c r="M597" s="4"/>
      <c r="N597" s="21"/>
      <c r="O597" s="21"/>
      <c r="P597" s="21"/>
      <c r="Q597" s="63"/>
    </row>
    <row r="598" spans="2:17" s="15" customFormat="1">
      <c r="C598" s="99"/>
      <c r="D598" s="165"/>
      <c r="E598" s="118"/>
      <c r="F598" s="118"/>
      <c r="G598" s="118"/>
      <c r="H598" s="59" t="s">
        <v>35</v>
      </c>
      <c r="I598" s="31">
        <f>I603+I608+I643+I678+I693</f>
        <v>32870.300000000003</v>
      </c>
      <c r="J598" s="32">
        <f t="shared" si="216"/>
        <v>0</v>
      </c>
      <c r="K598" s="32">
        <f>K603+K608+K643+K678+K693</f>
        <v>0</v>
      </c>
      <c r="L598" s="32">
        <f>L603+L608+L643+L678+L693</f>
        <v>0</v>
      </c>
      <c r="M598" s="32">
        <f t="shared" si="216"/>
        <v>0</v>
      </c>
      <c r="N598" s="21">
        <f t="shared" si="207"/>
        <v>0</v>
      </c>
      <c r="O598" s="21" t="e">
        <f t="shared" si="208"/>
        <v>#DIV/0!</v>
      </c>
      <c r="P598" s="21" t="e">
        <f t="shared" si="209"/>
        <v>#DIV/0!</v>
      </c>
      <c r="Q598" s="66"/>
    </row>
    <row r="599" spans="2:17" s="7" customFormat="1">
      <c r="C599" s="97" t="s">
        <v>304</v>
      </c>
      <c r="D599" s="163" t="s">
        <v>305</v>
      </c>
      <c r="E599" s="116" t="s">
        <v>25</v>
      </c>
      <c r="F599" s="116">
        <v>2021</v>
      </c>
      <c r="G599" s="116">
        <v>2023</v>
      </c>
      <c r="H599" s="59" t="s">
        <v>19</v>
      </c>
      <c r="I599" s="22">
        <f>I600+I601+I602+I603</f>
        <v>175117.59999999998</v>
      </c>
      <c r="J599" s="4">
        <f t="shared" ref="J599:M599" si="217">J600+J601+J602+J603</f>
        <v>142247.29999999999</v>
      </c>
      <c r="K599" s="4">
        <f t="shared" si="217"/>
        <v>141701.29999999999</v>
      </c>
      <c r="L599" s="4">
        <f t="shared" si="217"/>
        <v>33367.9</v>
      </c>
      <c r="M599" s="4">
        <f t="shared" si="217"/>
        <v>33367.9</v>
      </c>
      <c r="N599" s="21">
        <f t="shared" si="207"/>
        <v>19.054566759708909</v>
      </c>
      <c r="O599" s="21">
        <f t="shared" si="208"/>
        <v>23.457668440806962</v>
      </c>
      <c r="P599" s="21">
        <f t="shared" si="209"/>
        <v>23.54805495785854</v>
      </c>
      <c r="Q599" s="65"/>
    </row>
    <row r="600" spans="2:17" s="7" customFormat="1">
      <c r="C600" s="98"/>
      <c r="D600" s="164"/>
      <c r="E600" s="117"/>
      <c r="F600" s="117"/>
      <c r="G600" s="117"/>
      <c r="H600" s="59" t="s">
        <v>64</v>
      </c>
      <c r="I600" s="31">
        <v>142247.29999999999</v>
      </c>
      <c r="J600" s="32">
        <v>142247.29999999999</v>
      </c>
      <c r="K600" s="32">
        <v>141701.29999999999</v>
      </c>
      <c r="L600" s="4">
        <v>33367.9</v>
      </c>
      <c r="M600" s="4">
        <v>33367.9</v>
      </c>
      <c r="N600" s="21">
        <f t="shared" si="207"/>
        <v>23.457668440806962</v>
      </c>
      <c r="O600" s="21">
        <f t="shared" si="208"/>
        <v>23.457668440806962</v>
      </c>
      <c r="P600" s="21">
        <f t="shared" si="209"/>
        <v>23.54805495785854</v>
      </c>
      <c r="Q600" s="65"/>
    </row>
    <row r="601" spans="2:17" s="7" customFormat="1">
      <c r="C601" s="98"/>
      <c r="D601" s="164"/>
      <c r="E601" s="117"/>
      <c r="F601" s="117"/>
      <c r="G601" s="117"/>
      <c r="H601" s="59" t="s">
        <v>21</v>
      </c>
      <c r="I601" s="31">
        <v>0</v>
      </c>
      <c r="J601" s="32">
        <v>0</v>
      </c>
      <c r="K601" s="32">
        <v>0</v>
      </c>
      <c r="L601" s="4"/>
      <c r="M601" s="4"/>
      <c r="N601" s="21"/>
      <c r="O601" s="21"/>
      <c r="P601" s="21"/>
      <c r="Q601" s="65"/>
    </row>
    <row r="602" spans="2:17" s="7" customFormat="1">
      <c r="C602" s="98"/>
      <c r="D602" s="164"/>
      <c r="E602" s="117"/>
      <c r="F602" s="117"/>
      <c r="G602" s="117"/>
      <c r="H602" s="59" t="s">
        <v>22</v>
      </c>
      <c r="I602" s="31">
        <v>0</v>
      </c>
      <c r="J602" s="32">
        <v>0</v>
      </c>
      <c r="K602" s="32">
        <v>0</v>
      </c>
      <c r="L602" s="4"/>
      <c r="M602" s="4"/>
      <c r="N602" s="21"/>
      <c r="O602" s="21"/>
      <c r="P602" s="21"/>
      <c r="Q602" s="65"/>
    </row>
    <row r="603" spans="2:17" s="7" customFormat="1">
      <c r="C603" s="99"/>
      <c r="D603" s="165"/>
      <c r="E603" s="118"/>
      <c r="F603" s="118"/>
      <c r="G603" s="118"/>
      <c r="H603" s="58" t="s">
        <v>35</v>
      </c>
      <c r="I603" s="31">
        <v>32870.300000000003</v>
      </c>
      <c r="J603" s="32"/>
      <c r="K603" s="32"/>
      <c r="L603" s="4"/>
      <c r="M603" s="4"/>
      <c r="N603" s="21">
        <f t="shared" si="207"/>
        <v>0</v>
      </c>
      <c r="O603" s="21" t="e">
        <f t="shared" si="208"/>
        <v>#DIV/0!</v>
      </c>
      <c r="P603" s="21" t="e">
        <f t="shared" si="209"/>
        <v>#DIV/0!</v>
      </c>
      <c r="Q603" s="65"/>
    </row>
    <row r="604" spans="2:17" s="7" customFormat="1">
      <c r="C604" s="97" t="s">
        <v>306</v>
      </c>
      <c r="D604" s="163" t="s">
        <v>307</v>
      </c>
      <c r="E604" s="116" t="s">
        <v>34</v>
      </c>
      <c r="F604" s="116">
        <v>2021</v>
      </c>
      <c r="G604" s="116">
        <v>2023</v>
      </c>
      <c r="H604" s="58" t="s">
        <v>19</v>
      </c>
      <c r="I604" s="22">
        <f>I605+I606+I607+I608</f>
        <v>300</v>
      </c>
      <c r="J604" s="4">
        <f t="shared" ref="J604:K604" si="218">J605+J606+J607+J608</f>
        <v>300</v>
      </c>
      <c r="K604" s="4">
        <f t="shared" si="218"/>
        <v>270</v>
      </c>
      <c r="L604" s="4">
        <f t="shared" ref="L604:M604" si="219">SUM(L606+L605)</f>
        <v>0</v>
      </c>
      <c r="M604" s="4">
        <f t="shared" si="219"/>
        <v>0</v>
      </c>
      <c r="N604" s="21">
        <f t="shared" si="207"/>
        <v>0</v>
      </c>
      <c r="O604" s="21">
        <f t="shared" si="208"/>
        <v>0</v>
      </c>
      <c r="P604" s="21">
        <f t="shared" si="209"/>
        <v>0</v>
      </c>
      <c r="Q604" s="65"/>
    </row>
    <row r="605" spans="2:17" s="7" customFormat="1">
      <c r="C605" s="98"/>
      <c r="D605" s="164"/>
      <c r="E605" s="117"/>
      <c r="F605" s="117"/>
      <c r="G605" s="117"/>
      <c r="H605" s="58" t="s">
        <v>64</v>
      </c>
      <c r="I605" s="31">
        <f>SUM(I610+I615+I620+I625+I630+I635)</f>
        <v>300</v>
      </c>
      <c r="J605" s="32">
        <f t="shared" ref="J605:K605" si="220">SUM(J610+J615+J620+J625+J630+J635)</f>
        <v>300</v>
      </c>
      <c r="K605" s="32">
        <f t="shared" si="220"/>
        <v>270</v>
      </c>
      <c r="L605" s="4"/>
      <c r="M605" s="4"/>
      <c r="N605" s="21">
        <f t="shared" si="207"/>
        <v>0</v>
      </c>
      <c r="O605" s="21">
        <f t="shared" si="208"/>
        <v>0</v>
      </c>
      <c r="P605" s="21">
        <f t="shared" si="209"/>
        <v>0</v>
      </c>
      <c r="Q605" s="65"/>
    </row>
    <row r="606" spans="2:17" s="7" customFormat="1">
      <c r="C606" s="98"/>
      <c r="D606" s="164"/>
      <c r="E606" s="117"/>
      <c r="F606" s="117"/>
      <c r="G606" s="117"/>
      <c r="H606" s="58" t="s">
        <v>21</v>
      </c>
      <c r="I606" s="31">
        <v>0</v>
      </c>
      <c r="J606" s="32">
        <v>0</v>
      </c>
      <c r="K606" s="32">
        <v>0</v>
      </c>
      <c r="L606" s="4"/>
      <c r="M606" s="4"/>
      <c r="N606" s="21"/>
      <c r="O606" s="21"/>
      <c r="P606" s="21"/>
      <c r="Q606" s="65"/>
    </row>
    <row r="607" spans="2:17" s="7" customFormat="1">
      <c r="C607" s="98"/>
      <c r="D607" s="164"/>
      <c r="E607" s="117"/>
      <c r="F607" s="117"/>
      <c r="G607" s="117"/>
      <c r="H607" s="58" t="s">
        <v>22</v>
      </c>
      <c r="I607" s="31">
        <v>0</v>
      </c>
      <c r="J607" s="32">
        <v>0</v>
      </c>
      <c r="K607" s="32">
        <v>0</v>
      </c>
      <c r="L607" s="4"/>
      <c r="M607" s="4"/>
      <c r="N607" s="21"/>
      <c r="O607" s="21"/>
      <c r="P607" s="21"/>
      <c r="Q607" s="65"/>
    </row>
    <row r="608" spans="2:17" s="7" customFormat="1">
      <c r="C608" s="99"/>
      <c r="D608" s="165"/>
      <c r="E608" s="118"/>
      <c r="F608" s="118"/>
      <c r="G608" s="118"/>
      <c r="H608" s="59" t="s">
        <v>35</v>
      </c>
      <c r="I608" s="31">
        <v>0</v>
      </c>
      <c r="J608" s="32">
        <v>0</v>
      </c>
      <c r="K608" s="32">
        <v>0</v>
      </c>
      <c r="L608" s="4"/>
      <c r="M608" s="4"/>
      <c r="N608" s="21"/>
      <c r="O608" s="21"/>
      <c r="P608" s="21"/>
      <c r="Q608" s="65"/>
    </row>
    <row r="609" spans="3:17" s="7" customFormat="1">
      <c r="C609" s="97" t="s">
        <v>308</v>
      </c>
      <c r="D609" s="130" t="s">
        <v>309</v>
      </c>
      <c r="E609" s="116" t="s">
        <v>310</v>
      </c>
      <c r="F609" s="116">
        <v>2021</v>
      </c>
      <c r="G609" s="116">
        <v>2021</v>
      </c>
      <c r="H609" s="58" t="s">
        <v>19</v>
      </c>
      <c r="I609" s="22">
        <f>I610+I611+I612+I613</f>
        <v>230</v>
      </c>
      <c r="J609" s="4">
        <f t="shared" ref="J609:K609" si="221">J610+J611+J612+J613</f>
        <v>230</v>
      </c>
      <c r="K609" s="4">
        <f t="shared" si="221"/>
        <v>210</v>
      </c>
      <c r="L609" s="4">
        <f t="shared" ref="L609:M609" si="222">L610</f>
        <v>0</v>
      </c>
      <c r="M609" s="4">
        <f t="shared" si="222"/>
        <v>0</v>
      </c>
      <c r="N609" s="21">
        <f t="shared" si="207"/>
        <v>0</v>
      </c>
      <c r="O609" s="21">
        <f t="shared" si="208"/>
        <v>0</v>
      </c>
      <c r="P609" s="21">
        <f t="shared" si="209"/>
        <v>0</v>
      </c>
      <c r="Q609" s="65"/>
    </row>
    <row r="610" spans="3:17" s="7" customFormat="1">
      <c r="C610" s="98"/>
      <c r="D610" s="131"/>
      <c r="E610" s="117"/>
      <c r="F610" s="117"/>
      <c r="G610" s="117"/>
      <c r="H610" s="58" t="s">
        <v>64</v>
      </c>
      <c r="I610" s="31">
        <v>230</v>
      </c>
      <c r="J610" s="32">
        <v>230</v>
      </c>
      <c r="K610" s="32">
        <v>210</v>
      </c>
      <c r="L610" s="4"/>
      <c r="M610" s="4"/>
      <c r="N610" s="21">
        <f t="shared" si="207"/>
        <v>0</v>
      </c>
      <c r="O610" s="21">
        <f t="shared" si="208"/>
        <v>0</v>
      </c>
      <c r="P610" s="21">
        <f t="shared" si="209"/>
        <v>0</v>
      </c>
      <c r="Q610" s="65"/>
    </row>
    <row r="611" spans="3:17" s="7" customFormat="1">
      <c r="C611" s="98"/>
      <c r="D611" s="131"/>
      <c r="E611" s="117"/>
      <c r="F611" s="117"/>
      <c r="G611" s="117"/>
      <c r="H611" s="58" t="s">
        <v>21</v>
      </c>
      <c r="I611" s="31">
        <v>0</v>
      </c>
      <c r="J611" s="32">
        <v>0</v>
      </c>
      <c r="K611" s="32">
        <v>0</v>
      </c>
      <c r="L611" s="4"/>
      <c r="M611" s="4"/>
      <c r="N611" s="21"/>
      <c r="O611" s="21"/>
      <c r="P611" s="21"/>
      <c r="Q611" s="65"/>
    </row>
    <row r="612" spans="3:17" s="7" customFormat="1">
      <c r="C612" s="98"/>
      <c r="D612" s="131"/>
      <c r="E612" s="117"/>
      <c r="F612" s="117"/>
      <c r="G612" s="117"/>
      <c r="H612" s="58" t="s">
        <v>22</v>
      </c>
      <c r="I612" s="31">
        <v>0</v>
      </c>
      <c r="J612" s="32">
        <v>0</v>
      </c>
      <c r="K612" s="32">
        <v>0</v>
      </c>
      <c r="L612" s="4"/>
      <c r="M612" s="4"/>
      <c r="N612" s="21"/>
      <c r="O612" s="21"/>
      <c r="P612" s="21"/>
      <c r="Q612" s="65"/>
    </row>
    <row r="613" spans="3:17" s="7" customFormat="1">
      <c r="C613" s="99"/>
      <c r="D613" s="132"/>
      <c r="E613" s="118"/>
      <c r="F613" s="118"/>
      <c r="G613" s="118"/>
      <c r="H613" s="59" t="s">
        <v>35</v>
      </c>
      <c r="I613" s="31">
        <v>0</v>
      </c>
      <c r="J613" s="32">
        <v>0</v>
      </c>
      <c r="K613" s="32">
        <v>0</v>
      </c>
      <c r="L613" s="4"/>
      <c r="M613" s="4"/>
      <c r="N613" s="21"/>
      <c r="O613" s="21"/>
      <c r="P613" s="21"/>
      <c r="Q613" s="65"/>
    </row>
    <row r="614" spans="3:17" s="7" customFormat="1">
      <c r="C614" s="97" t="s">
        <v>311</v>
      </c>
      <c r="D614" s="153" t="s">
        <v>312</v>
      </c>
      <c r="E614" s="148" t="s">
        <v>313</v>
      </c>
      <c r="F614" s="148">
        <v>2021</v>
      </c>
      <c r="G614" s="148">
        <v>2021</v>
      </c>
      <c r="H614" s="58" t="s">
        <v>19</v>
      </c>
      <c r="I614" s="22">
        <f>I615+I616+I617+I618</f>
        <v>70</v>
      </c>
      <c r="J614" s="4">
        <f t="shared" ref="J614:K614" si="223">J615+J616+J617+J618</f>
        <v>70</v>
      </c>
      <c r="K614" s="4">
        <f t="shared" si="223"/>
        <v>60</v>
      </c>
      <c r="L614" s="4">
        <f t="shared" ref="L614:M614" si="224">L615</f>
        <v>0</v>
      </c>
      <c r="M614" s="4">
        <f t="shared" si="224"/>
        <v>0</v>
      </c>
      <c r="N614" s="21">
        <f t="shared" si="207"/>
        <v>0</v>
      </c>
      <c r="O614" s="21">
        <f t="shared" si="208"/>
        <v>0</v>
      </c>
      <c r="P614" s="21">
        <f t="shared" si="209"/>
        <v>0</v>
      </c>
      <c r="Q614" s="65"/>
    </row>
    <row r="615" spans="3:17" s="7" customFormat="1">
      <c r="C615" s="98"/>
      <c r="D615" s="154"/>
      <c r="E615" s="149"/>
      <c r="F615" s="149"/>
      <c r="G615" s="149"/>
      <c r="H615" s="58" t="s">
        <v>64</v>
      </c>
      <c r="I615" s="31">
        <v>70</v>
      </c>
      <c r="J615" s="32">
        <v>70</v>
      </c>
      <c r="K615" s="32">
        <v>60</v>
      </c>
      <c r="L615" s="4"/>
      <c r="M615" s="4"/>
      <c r="N615" s="21">
        <f t="shared" si="207"/>
        <v>0</v>
      </c>
      <c r="O615" s="21">
        <f t="shared" si="208"/>
        <v>0</v>
      </c>
      <c r="P615" s="21">
        <f t="shared" si="209"/>
        <v>0</v>
      </c>
      <c r="Q615" s="65"/>
    </row>
    <row r="616" spans="3:17" s="7" customFormat="1">
      <c r="C616" s="98"/>
      <c r="D616" s="154"/>
      <c r="E616" s="149"/>
      <c r="F616" s="149"/>
      <c r="G616" s="149"/>
      <c r="H616" s="58" t="s">
        <v>21</v>
      </c>
      <c r="I616" s="31">
        <v>0</v>
      </c>
      <c r="J616" s="32">
        <v>0</v>
      </c>
      <c r="K616" s="32">
        <v>0</v>
      </c>
      <c r="L616" s="4"/>
      <c r="M616" s="4"/>
      <c r="N616" s="21"/>
      <c r="O616" s="21"/>
      <c r="P616" s="21"/>
      <c r="Q616" s="65"/>
    </row>
    <row r="617" spans="3:17" s="7" customFormat="1">
      <c r="C617" s="98"/>
      <c r="D617" s="154"/>
      <c r="E617" s="149"/>
      <c r="F617" s="149"/>
      <c r="G617" s="149"/>
      <c r="H617" s="58" t="s">
        <v>22</v>
      </c>
      <c r="I617" s="31">
        <v>0</v>
      </c>
      <c r="J617" s="32">
        <v>0</v>
      </c>
      <c r="K617" s="32">
        <v>0</v>
      </c>
      <c r="L617" s="4"/>
      <c r="M617" s="4"/>
      <c r="N617" s="21"/>
      <c r="O617" s="21"/>
      <c r="P617" s="21"/>
      <c r="Q617" s="65"/>
    </row>
    <row r="618" spans="3:17" s="7" customFormat="1">
      <c r="C618" s="99"/>
      <c r="D618" s="155"/>
      <c r="E618" s="150"/>
      <c r="F618" s="150"/>
      <c r="G618" s="150"/>
      <c r="H618" s="59" t="s">
        <v>35</v>
      </c>
      <c r="I618" s="31">
        <v>0</v>
      </c>
      <c r="J618" s="32">
        <v>0</v>
      </c>
      <c r="K618" s="32">
        <v>0</v>
      </c>
      <c r="L618" s="4"/>
      <c r="M618" s="4"/>
      <c r="N618" s="21"/>
      <c r="O618" s="21"/>
      <c r="P618" s="21"/>
      <c r="Q618" s="65"/>
    </row>
    <row r="619" spans="3:17" s="7" customFormat="1" hidden="1">
      <c r="C619" s="97" t="s">
        <v>314</v>
      </c>
      <c r="D619" s="130" t="s">
        <v>315</v>
      </c>
      <c r="E619" s="148" t="s">
        <v>316</v>
      </c>
      <c r="F619" s="148">
        <v>2022</v>
      </c>
      <c r="G619" s="148">
        <v>2022</v>
      </c>
      <c r="H619" s="58" t="s">
        <v>19</v>
      </c>
      <c r="I619" s="22">
        <f>I620+I621+I622+I623</f>
        <v>0</v>
      </c>
      <c r="J619" s="4">
        <f t="shared" ref="J619:K619" si="225">J620+J621+J622+J623</f>
        <v>0</v>
      </c>
      <c r="K619" s="4">
        <f t="shared" si="225"/>
        <v>0</v>
      </c>
      <c r="L619" s="4">
        <v>0</v>
      </c>
      <c r="M619" s="4">
        <v>0</v>
      </c>
      <c r="N619" s="21"/>
      <c r="O619" s="21"/>
      <c r="P619" s="21"/>
      <c r="Q619" s="65"/>
    </row>
    <row r="620" spans="3:17" s="7" customFormat="1" hidden="1">
      <c r="C620" s="98"/>
      <c r="D620" s="131"/>
      <c r="E620" s="149"/>
      <c r="F620" s="149"/>
      <c r="G620" s="149"/>
      <c r="H620" s="58" t="s">
        <v>64</v>
      </c>
      <c r="I620" s="31">
        <v>0</v>
      </c>
      <c r="J620" s="32">
        <v>0</v>
      </c>
      <c r="K620" s="32">
        <v>0</v>
      </c>
      <c r="L620" s="4"/>
      <c r="M620" s="4"/>
      <c r="N620" s="21"/>
      <c r="O620" s="21"/>
      <c r="P620" s="21"/>
      <c r="Q620" s="65"/>
    </row>
    <row r="621" spans="3:17" s="7" customFormat="1" hidden="1">
      <c r="C621" s="98"/>
      <c r="D621" s="131"/>
      <c r="E621" s="149"/>
      <c r="F621" s="149"/>
      <c r="G621" s="149"/>
      <c r="H621" s="58" t="s">
        <v>21</v>
      </c>
      <c r="I621" s="31">
        <v>0</v>
      </c>
      <c r="J621" s="32">
        <v>0</v>
      </c>
      <c r="K621" s="32">
        <v>0</v>
      </c>
      <c r="L621" s="4"/>
      <c r="M621" s="4"/>
      <c r="N621" s="21"/>
      <c r="O621" s="21"/>
      <c r="P621" s="21"/>
      <c r="Q621" s="65"/>
    </row>
    <row r="622" spans="3:17" s="7" customFormat="1" hidden="1">
      <c r="C622" s="98"/>
      <c r="D622" s="131"/>
      <c r="E622" s="149"/>
      <c r="F622" s="149"/>
      <c r="G622" s="149"/>
      <c r="H622" s="58" t="s">
        <v>22</v>
      </c>
      <c r="I622" s="31">
        <v>0</v>
      </c>
      <c r="J622" s="32">
        <v>0</v>
      </c>
      <c r="K622" s="32">
        <v>0</v>
      </c>
      <c r="L622" s="4"/>
      <c r="M622" s="4"/>
      <c r="N622" s="21"/>
      <c r="O622" s="21"/>
      <c r="P622" s="21"/>
      <c r="Q622" s="65"/>
    </row>
    <row r="623" spans="3:17" s="7" customFormat="1" hidden="1">
      <c r="C623" s="99"/>
      <c r="D623" s="132"/>
      <c r="E623" s="150"/>
      <c r="F623" s="150"/>
      <c r="G623" s="150"/>
      <c r="H623" s="59" t="s">
        <v>35</v>
      </c>
      <c r="I623" s="31">
        <v>0</v>
      </c>
      <c r="J623" s="32">
        <v>0</v>
      </c>
      <c r="K623" s="32">
        <v>0</v>
      </c>
      <c r="L623" s="4"/>
      <c r="M623" s="4"/>
      <c r="N623" s="21"/>
      <c r="O623" s="21"/>
      <c r="P623" s="21"/>
      <c r="Q623" s="65"/>
    </row>
    <row r="624" spans="3:17" s="7" customFormat="1" hidden="1">
      <c r="C624" s="126" t="s">
        <v>317</v>
      </c>
      <c r="D624" s="130" t="s">
        <v>318</v>
      </c>
      <c r="E624" s="116" t="s">
        <v>319</v>
      </c>
      <c r="F624" s="116">
        <v>2022</v>
      </c>
      <c r="G624" s="116">
        <v>2022</v>
      </c>
      <c r="H624" s="58" t="s">
        <v>19</v>
      </c>
      <c r="I624" s="22">
        <f>I625+I626+I627+I628</f>
        <v>0</v>
      </c>
      <c r="J624" s="4">
        <f t="shared" ref="J624:K624" si="226">J625+J626+J627+J628</f>
        <v>0</v>
      </c>
      <c r="K624" s="4">
        <f t="shared" si="226"/>
        <v>0</v>
      </c>
      <c r="L624" s="4">
        <v>0</v>
      </c>
      <c r="M624" s="4">
        <v>0</v>
      </c>
      <c r="N624" s="21"/>
      <c r="O624" s="21"/>
      <c r="P624" s="21"/>
      <c r="Q624" s="65"/>
    </row>
    <row r="625" spans="3:17" s="7" customFormat="1" hidden="1">
      <c r="C625" s="127"/>
      <c r="D625" s="131"/>
      <c r="E625" s="117"/>
      <c r="F625" s="117"/>
      <c r="G625" s="117"/>
      <c r="H625" s="58" t="s">
        <v>64</v>
      </c>
      <c r="I625" s="31">
        <v>0</v>
      </c>
      <c r="J625" s="32">
        <v>0</v>
      </c>
      <c r="K625" s="32">
        <v>0</v>
      </c>
      <c r="L625" s="4"/>
      <c r="M625" s="4"/>
      <c r="N625" s="21"/>
      <c r="O625" s="21"/>
      <c r="P625" s="21"/>
      <c r="Q625" s="65"/>
    </row>
    <row r="626" spans="3:17" s="7" customFormat="1" hidden="1">
      <c r="C626" s="127"/>
      <c r="D626" s="131"/>
      <c r="E626" s="117"/>
      <c r="F626" s="117"/>
      <c r="G626" s="117"/>
      <c r="H626" s="58" t="s">
        <v>21</v>
      </c>
      <c r="I626" s="31">
        <v>0</v>
      </c>
      <c r="J626" s="32">
        <v>0</v>
      </c>
      <c r="K626" s="32">
        <v>0</v>
      </c>
      <c r="L626" s="4"/>
      <c r="M626" s="4"/>
      <c r="N626" s="21"/>
      <c r="O626" s="21"/>
      <c r="P626" s="21"/>
      <c r="Q626" s="65"/>
    </row>
    <row r="627" spans="3:17" s="7" customFormat="1" hidden="1">
      <c r="C627" s="127"/>
      <c r="D627" s="131"/>
      <c r="E627" s="117"/>
      <c r="F627" s="117"/>
      <c r="G627" s="117"/>
      <c r="H627" s="58" t="s">
        <v>22</v>
      </c>
      <c r="I627" s="31">
        <v>0</v>
      </c>
      <c r="J627" s="32">
        <v>0</v>
      </c>
      <c r="K627" s="32">
        <v>0</v>
      </c>
      <c r="L627" s="4"/>
      <c r="M627" s="4"/>
      <c r="N627" s="21"/>
      <c r="O627" s="21"/>
      <c r="P627" s="21"/>
      <c r="Q627" s="65"/>
    </row>
    <row r="628" spans="3:17" s="7" customFormat="1" hidden="1">
      <c r="C628" s="128"/>
      <c r="D628" s="132"/>
      <c r="E628" s="118"/>
      <c r="F628" s="118"/>
      <c r="G628" s="118"/>
      <c r="H628" s="59" t="s">
        <v>35</v>
      </c>
      <c r="I628" s="31">
        <v>0</v>
      </c>
      <c r="J628" s="32">
        <v>0</v>
      </c>
      <c r="K628" s="32">
        <v>0</v>
      </c>
      <c r="L628" s="4"/>
      <c r="M628" s="4"/>
      <c r="N628" s="21"/>
      <c r="O628" s="21"/>
      <c r="P628" s="21"/>
      <c r="Q628" s="65"/>
    </row>
    <row r="629" spans="3:17" s="7" customFormat="1" hidden="1">
      <c r="C629" s="126" t="s">
        <v>320</v>
      </c>
      <c r="D629" s="130" t="s">
        <v>321</v>
      </c>
      <c r="E629" s="148" t="s">
        <v>313</v>
      </c>
      <c r="F629" s="129">
        <v>2022</v>
      </c>
      <c r="G629" s="129">
        <v>2022</v>
      </c>
      <c r="H629" s="58" t="s">
        <v>19</v>
      </c>
      <c r="I629" s="22">
        <f>I630+I631+I632+I633</f>
        <v>0</v>
      </c>
      <c r="J629" s="4">
        <f t="shared" ref="J629:K629" si="227">J630+J631+J632+J633</f>
        <v>0</v>
      </c>
      <c r="K629" s="4">
        <f t="shared" si="227"/>
        <v>0</v>
      </c>
      <c r="L629" s="4">
        <v>0</v>
      </c>
      <c r="M629" s="4">
        <v>0</v>
      </c>
      <c r="N629" s="21"/>
      <c r="O629" s="21"/>
      <c r="P629" s="21"/>
      <c r="Q629" s="65"/>
    </row>
    <row r="630" spans="3:17" s="7" customFormat="1" hidden="1">
      <c r="C630" s="127"/>
      <c r="D630" s="131"/>
      <c r="E630" s="149"/>
      <c r="F630" s="129"/>
      <c r="G630" s="129"/>
      <c r="H630" s="58" t="s">
        <v>64</v>
      </c>
      <c r="I630" s="31">
        <v>0</v>
      </c>
      <c r="J630" s="32">
        <v>0</v>
      </c>
      <c r="K630" s="32">
        <v>0</v>
      </c>
      <c r="L630" s="4"/>
      <c r="M630" s="4"/>
      <c r="N630" s="21"/>
      <c r="O630" s="21"/>
      <c r="P630" s="21"/>
      <c r="Q630" s="65"/>
    </row>
    <row r="631" spans="3:17" s="7" customFormat="1" hidden="1">
      <c r="C631" s="127"/>
      <c r="D631" s="131"/>
      <c r="E631" s="149"/>
      <c r="F631" s="129"/>
      <c r="G631" s="129"/>
      <c r="H631" s="58" t="s">
        <v>21</v>
      </c>
      <c r="I631" s="31">
        <v>0</v>
      </c>
      <c r="J631" s="32">
        <v>0</v>
      </c>
      <c r="K631" s="32">
        <v>0</v>
      </c>
      <c r="L631" s="4"/>
      <c r="M631" s="4"/>
      <c r="N631" s="21"/>
      <c r="O631" s="21"/>
      <c r="P631" s="21"/>
      <c r="Q631" s="65"/>
    </row>
    <row r="632" spans="3:17" s="7" customFormat="1" hidden="1">
      <c r="C632" s="127"/>
      <c r="D632" s="131"/>
      <c r="E632" s="149"/>
      <c r="F632" s="129"/>
      <c r="G632" s="129"/>
      <c r="H632" s="58" t="s">
        <v>22</v>
      </c>
      <c r="I632" s="31">
        <v>0</v>
      </c>
      <c r="J632" s="32">
        <v>0</v>
      </c>
      <c r="K632" s="32">
        <v>0</v>
      </c>
      <c r="L632" s="4"/>
      <c r="M632" s="4"/>
      <c r="N632" s="21"/>
      <c r="O632" s="21"/>
      <c r="P632" s="21"/>
      <c r="Q632" s="65"/>
    </row>
    <row r="633" spans="3:17" s="7" customFormat="1" hidden="1">
      <c r="C633" s="128"/>
      <c r="D633" s="132"/>
      <c r="E633" s="150"/>
      <c r="F633" s="129"/>
      <c r="G633" s="129"/>
      <c r="H633" s="59" t="s">
        <v>35</v>
      </c>
      <c r="I633" s="31">
        <v>0</v>
      </c>
      <c r="J633" s="32">
        <v>0</v>
      </c>
      <c r="K633" s="32">
        <v>0</v>
      </c>
      <c r="L633" s="4"/>
      <c r="M633" s="4"/>
      <c r="N633" s="21"/>
      <c r="O633" s="21"/>
      <c r="P633" s="21"/>
      <c r="Q633" s="65"/>
    </row>
    <row r="634" spans="3:17" s="7" customFormat="1" hidden="1">
      <c r="C634" s="126" t="s">
        <v>322</v>
      </c>
      <c r="D634" s="130" t="s">
        <v>323</v>
      </c>
      <c r="E634" s="116" t="s">
        <v>324</v>
      </c>
      <c r="F634" s="129">
        <v>2023</v>
      </c>
      <c r="G634" s="129">
        <v>2023</v>
      </c>
      <c r="H634" s="58" t="s">
        <v>19</v>
      </c>
      <c r="I634" s="22">
        <f>I635+I636+I637+I638</f>
        <v>0</v>
      </c>
      <c r="J634" s="4">
        <f t="shared" ref="J634:K634" si="228">J635+J636+J637+J638</f>
        <v>0</v>
      </c>
      <c r="K634" s="4">
        <f t="shared" si="228"/>
        <v>0</v>
      </c>
      <c r="L634" s="4">
        <v>0</v>
      </c>
      <c r="M634" s="4">
        <v>0</v>
      </c>
      <c r="N634" s="21"/>
      <c r="O634" s="21"/>
      <c r="P634" s="21"/>
      <c r="Q634" s="65"/>
    </row>
    <row r="635" spans="3:17" s="7" customFormat="1" hidden="1">
      <c r="C635" s="127"/>
      <c r="D635" s="131"/>
      <c r="E635" s="117"/>
      <c r="F635" s="129"/>
      <c r="G635" s="129"/>
      <c r="H635" s="58" t="s">
        <v>64</v>
      </c>
      <c r="I635" s="31">
        <v>0</v>
      </c>
      <c r="J635" s="32">
        <v>0</v>
      </c>
      <c r="K635" s="32">
        <v>0</v>
      </c>
      <c r="L635" s="4"/>
      <c r="M635" s="4"/>
      <c r="N635" s="21"/>
      <c r="O635" s="21"/>
      <c r="P635" s="21"/>
      <c r="Q635" s="65"/>
    </row>
    <row r="636" spans="3:17" s="7" customFormat="1" hidden="1">
      <c r="C636" s="127"/>
      <c r="D636" s="131"/>
      <c r="E636" s="117"/>
      <c r="F636" s="129"/>
      <c r="G636" s="129"/>
      <c r="H636" s="58" t="s">
        <v>21</v>
      </c>
      <c r="I636" s="31">
        <v>0</v>
      </c>
      <c r="J636" s="32">
        <v>0</v>
      </c>
      <c r="K636" s="32">
        <v>0</v>
      </c>
      <c r="L636" s="4"/>
      <c r="M636" s="4"/>
      <c r="N636" s="21"/>
      <c r="O636" s="21"/>
      <c r="P636" s="21"/>
      <c r="Q636" s="65"/>
    </row>
    <row r="637" spans="3:17" s="7" customFormat="1" hidden="1">
      <c r="C637" s="127"/>
      <c r="D637" s="131"/>
      <c r="E637" s="117"/>
      <c r="F637" s="129"/>
      <c r="G637" s="129"/>
      <c r="H637" s="58" t="s">
        <v>22</v>
      </c>
      <c r="I637" s="31">
        <v>0</v>
      </c>
      <c r="J637" s="32">
        <v>0</v>
      </c>
      <c r="K637" s="32">
        <v>0</v>
      </c>
      <c r="L637" s="4"/>
      <c r="M637" s="4"/>
      <c r="N637" s="21"/>
      <c r="O637" s="21"/>
      <c r="P637" s="21"/>
      <c r="Q637" s="65"/>
    </row>
    <row r="638" spans="3:17" s="7" customFormat="1" hidden="1">
      <c r="C638" s="128"/>
      <c r="D638" s="132"/>
      <c r="E638" s="118"/>
      <c r="F638" s="129"/>
      <c r="G638" s="129"/>
      <c r="H638" s="59" t="s">
        <v>35</v>
      </c>
      <c r="I638" s="31">
        <v>0</v>
      </c>
      <c r="J638" s="32">
        <v>0</v>
      </c>
      <c r="K638" s="32">
        <v>0</v>
      </c>
      <c r="L638" s="4"/>
      <c r="M638" s="4"/>
      <c r="N638" s="21"/>
      <c r="O638" s="21"/>
      <c r="P638" s="21"/>
      <c r="Q638" s="65"/>
    </row>
    <row r="639" spans="3:17" s="7" customFormat="1">
      <c r="C639" s="126" t="s">
        <v>325</v>
      </c>
      <c r="D639" s="100" t="s">
        <v>326</v>
      </c>
      <c r="E639" s="116" t="s">
        <v>327</v>
      </c>
      <c r="F639" s="129">
        <v>2021</v>
      </c>
      <c r="G639" s="129">
        <v>2023</v>
      </c>
      <c r="H639" s="58" t="s">
        <v>19</v>
      </c>
      <c r="I639" s="22">
        <f>I640+I641+I642+I643</f>
        <v>1000</v>
      </c>
      <c r="J639" s="4">
        <f t="shared" ref="J639:K639" si="229">J640+J641+J642+J643</f>
        <v>1000</v>
      </c>
      <c r="K639" s="4">
        <f t="shared" si="229"/>
        <v>900</v>
      </c>
      <c r="L639" s="4">
        <f t="shared" ref="L639:M639" si="230">L640</f>
        <v>0</v>
      </c>
      <c r="M639" s="4">
        <f t="shared" si="230"/>
        <v>0</v>
      </c>
      <c r="N639" s="21">
        <f t="shared" si="207"/>
        <v>0</v>
      </c>
      <c r="O639" s="21">
        <f t="shared" si="208"/>
        <v>0</v>
      </c>
      <c r="P639" s="21">
        <f t="shared" si="209"/>
        <v>0</v>
      </c>
      <c r="Q639" s="65"/>
    </row>
    <row r="640" spans="3:17" s="7" customFormat="1">
      <c r="C640" s="127"/>
      <c r="D640" s="101"/>
      <c r="E640" s="117"/>
      <c r="F640" s="129"/>
      <c r="G640" s="129"/>
      <c r="H640" s="58" t="s">
        <v>64</v>
      </c>
      <c r="I640" s="31">
        <f>SUM(I645+I650+I655+I660+I665+I670)</f>
        <v>1000</v>
      </c>
      <c r="J640" s="32">
        <f t="shared" ref="J640:K640" si="231">SUM(J645+J650+J655+J660+J665+J670)</f>
        <v>1000</v>
      </c>
      <c r="K640" s="32">
        <f t="shared" si="231"/>
        <v>900</v>
      </c>
      <c r="L640" s="4"/>
      <c r="M640" s="4"/>
      <c r="N640" s="21">
        <f t="shared" si="207"/>
        <v>0</v>
      </c>
      <c r="O640" s="21">
        <f t="shared" si="208"/>
        <v>0</v>
      </c>
      <c r="P640" s="21">
        <f t="shared" si="209"/>
        <v>0</v>
      </c>
      <c r="Q640" s="65"/>
    </row>
    <row r="641" spans="3:17" s="7" customFormat="1">
      <c r="C641" s="127"/>
      <c r="D641" s="101"/>
      <c r="E641" s="117"/>
      <c r="F641" s="129"/>
      <c r="G641" s="129"/>
      <c r="H641" s="58" t="s">
        <v>21</v>
      </c>
      <c r="I641" s="31">
        <v>0</v>
      </c>
      <c r="J641" s="32">
        <v>0</v>
      </c>
      <c r="K641" s="32">
        <v>0</v>
      </c>
      <c r="L641" s="4"/>
      <c r="M641" s="4"/>
      <c r="N641" s="21"/>
      <c r="O641" s="21"/>
      <c r="P641" s="21"/>
      <c r="Q641" s="65"/>
    </row>
    <row r="642" spans="3:17" s="7" customFormat="1">
      <c r="C642" s="127"/>
      <c r="D642" s="101"/>
      <c r="E642" s="117"/>
      <c r="F642" s="129"/>
      <c r="G642" s="129"/>
      <c r="H642" s="58" t="s">
        <v>22</v>
      </c>
      <c r="I642" s="31">
        <v>0</v>
      </c>
      <c r="J642" s="32">
        <v>0</v>
      </c>
      <c r="K642" s="32">
        <v>0</v>
      </c>
      <c r="L642" s="4"/>
      <c r="M642" s="4"/>
      <c r="N642" s="21"/>
      <c r="O642" s="21"/>
      <c r="P642" s="21"/>
      <c r="Q642" s="65"/>
    </row>
    <row r="643" spans="3:17" s="7" customFormat="1">
      <c r="C643" s="128"/>
      <c r="D643" s="102"/>
      <c r="E643" s="118"/>
      <c r="F643" s="129"/>
      <c r="G643" s="129"/>
      <c r="H643" s="59" t="s">
        <v>35</v>
      </c>
      <c r="I643" s="31">
        <v>0</v>
      </c>
      <c r="J643" s="32">
        <v>0</v>
      </c>
      <c r="K643" s="32">
        <v>0</v>
      </c>
      <c r="L643" s="4"/>
      <c r="M643" s="4"/>
      <c r="N643" s="21"/>
      <c r="O643" s="21"/>
      <c r="P643" s="21"/>
      <c r="Q643" s="65"/>
    </row>
    <row r="644" spans="3:17" s="7" customFormat="1">
      <c r="C644" s="126" t="s">
        <v>328</v>
      </c>
      <c r="D644" s="151" t="s">
        <v>329</v>
      </c>
      <c r="E644" s="116" t="s">
        <v>330</v>
      </c>
      <c r="F644" s="116">
        <v>2021</v>
      </c>
      <c r="G644" s="116">
        <v>2021</v>
      </c>
      <c r="H644" s="58" t="s">
        <v>19</v>
      </c>
      <c r="I644" s="22">
        <f>I645+I646+I647+I648</f>
        <v>850</v>
      </c>
      <c r="J644" s="4">
        <f t="shared" ref="J644:K644" si="232">J645+J646+J647+J648</f>
        <v>850</v>
      </c>
      <c r="K644" s="4">
        <f t="shared" si="232"/>
        <v>800</v>
      </c>
      <c r="L644" s="4">
        <f t="shared" ref="L644:M644" si="233">SUM(L645:L646)</f>
        <v>0</v>
      </c>
      <c r="M644" s="4">
        <f t="shared" si="233"/>
        <v>0</v>
      </c>
      <c r="N644" s="21">
        <f t="shared" si="207"/>
        <v>0</v>
      </c>
      <c r="O644" s="21">
        <f t="shared" si="208"/>
        <v>0</v>
      </c>
      <c r="P644" s="21">
        <f t="shared" si="209"/>
        <v>0</v>
      </c>
      <c r="Q644" s="65"/>
    </row>
    <row r="645" spans="3:17" s="7" customFormat="1">
      <c r="C645" s="127"/>
      <c r="D645" s="151"/>
      <c r="E645" s="117"/>
      <c r="F645" s="117"/>
      <c r="G645" s="117"/>
      <c r="H645" s="58" t="s">
        <v>64</v>
      </c>
      <c r="I645" s="31">
        <v>850</v>
      </c>
      <c r="J645" s="32">
        <v>850</v>
      </c>
      <c r="K645" s="32">
        <v>800</v>
      </c>
      <c r="L645" s="4"/>
      <c r="M645" s="4"/>
      <c r="N645" s="21">
        <f t="shared" si="207"/>
        <v>0</v>
      </c>
      <c r="O645" s="21">
        <f t="shared" si="208"/>
        <v>0</v>
      </c>
      <c r="P645" s="21">
        <f t="shared" si="209"/>
        <v>0</v>
      </c>
      <c r="Q645" s="65"/>
    </row>
    <row r="646" spans="3:17" s="7" customFormat="1">
      <c r="C646" s="127"/>
      <c r="D646" s="151"/>
      <c r="E646" s="117"/>
      <c r="F646" s="117"/>
      <c r="G646" s="117"/>
      <c r="H646" s="58" t="s">
        <v>21</v>
      </c>
      <c r="I646" s="31">
        <v>0</v>
      </c>
      <c r="J646" s="32">
        <v>0</v>
      </c>
      <c r="K646" s="32">
        <v>0</v>
      </c>
      <c r="L646" s="4"/>
      <c r="M646" s="4"/>
      <c r="N646" s="21"/>
      <c r="O646" s="21"/>
      <c r="P646" s="21"/>
      <c r="Q646" s="65"/>
    </row>
    <row r="647" spans="3:17" s="7" customFormat="1">
      <c r="C647" s="127"/>
      <c r="D647" s="151"/>
      <c r="E647" s="117"/>
      <c r="F647" s="117"/>
      <c r="G647" s="117"/>
      <c r="H647" s="58" t="s">
        <v>22</v>
      </c>
      <c r="I647" s="31">
        <v>0</v>
      </c>
      <c r="J647" s="32">
        <v>0</v>
      </c>
      <c r="K647" s="32">
        <v>0</v>
      </c>
      <c r="L647" s="4"/>
      <c r="M647" s="4"/>
      <c r="N647" s="21"/>
      <c r="O647" s="21"/>
      <c r="P647" s="21"/>
      <c r="Q647" s="65"/>
    </row>
    <row r="648" spans="3:17" s="7" customFormat="1">
      <c r="C648" s="128"/>
      <c r="D648" s="151"/>
      <c r="E648" s="118"/>
      <c r="F648" s="118"/>
      <c r="G648" s="118"/>
      <c r="H648" s="59" t="s">
        <v>35</v>
      </c>
      <c r="I648" s="31">
        <v>0</v>
      </c>
      <c r="J648" s="32">
        <v>0</v>
      </c>
      <c r="K648" s="32">
        <v>0</v>
      </c>
      <c r="L648" s="4"/>
      <c r="M648" s="4"/>
      <c r="N648" s="21"/>
      <c r="O648" s="21"/>
      <c r="P648" s="21"/>
      <c r="Q648" s="65"/>
    </row>
    <row r="649" spans="3:17" s="7" customFormat="1">
      <c r="C649" s="126" t="s">
        <v>331</v>
      </c>
      <c r="D649" s="153" t="s">
        <v>989</v>
      </c>
      <c r="E649" s="148" t="s">
        <v>313</v>
      </c>
      <c r="F649" s="116">
        <v>2021</v>
      </c>
      <c r="G649" s="116">
        <v>2021</v>
      </c>
      <c r="H649" s="58" t="s">
        <v>19</v>
      </c>
      <c r="I649" s="22">
        <f>I650+I651+I652+I653</f>
        <v>150</v>
      </c>
      <c r="J649" s="4">
        <f t="shared" ref="J649:K649" si="234">J650+J651+J652+J653</f>
        <v>150</v>
      </c>
      <c r="K649" s="4">
        <f t="shared" si="234"/>
        <v>100</v>
      </c>
      <c r="L649" s="4">
        <f t="shared" ref="L649:M649" si="235">L650</f>
        <v>0</v>
      </c>
      <c r="M649" s="4">
        <f t="shared" si="235"/>
        <v>0</v>
      </c>
      <c r="N649" s="21">
        <f t="shared" si="207"/>
        <v>0</v>
      </c>
      <c r="O649" s="21">
        <f t="shared" si="208"/>
        <v>0</v>
      </c>
      <c r="P649" s="21">
        <f t="shared" si="209"/>
        <v>0</v>
      </c>
      <c r="Q649" s="65"/>
    </row>
    <row r="650" spans="3:17" s="7" customFormat="1">
      <c r="C650" s="127"/>
      <c r="D650" s="154"/>
      <c r="E650" s="149"/>
      <c r="F650" s="117"/>
      <c r="G650" s="117"/>
      <c r="H650" s="58" t="s">
        <v>64</v>
      </c>
      <c r="I650" s="31">
        <v>150</v>
      </c>
      <c r="J650" s="32">
        <v>150</v>
      </c>
      <c r="K650" s="32">
        <v>100</v>
      </c>
      <c r="L650" s="4"/>
      <c r="M650" s="4"/>
      <c r="N650" s="21">
        <f t="shared" si="207"/>
        <v>0</v>
      </c>
      <c r="O650" s="21">
        <f t="shared" si="208"/>
        <v>0</v>
      </c>
      <c r="P650" s="21">
        <f t="shared" si="209"/>
        <v>0</v>
      </c>
      <c r="Q650" s="65"/>
    </row>
    <row r="651" spans="3:17" s="7" customFormat="1">
      <c r="C651" s="127"/>
      <c r="D651" s="154"/>
      <c r="E651" s="149"/>
      <c r="F651" s="117"/>
      <c r="G651" s="117"/>
      <c r="H651" s="58" t="s">
        <v>21</v>
      </c>
      <c r="I651" s="31">
        <v>0</v>
      </c>
      <c r="J651" s="32">
        <v>0</v>
      </c>
      <c r="K651" s="32">
        <v>0</v>
      </c>
      <c r="L651" s="4"/>
      <c r="M651" s="4"/>
      <c r="N651" s="21"/>
      <c r="O651" s="21"/>
      <c r="P651" s="21"/>
      <c r="Q651" s="65"/>
    </row>
    <row r="652" spans="3:17" s="7" customFormat="1">
      <c r="C652" s="127"/>
      <c r="D652" s="154"/>
      <c r="E652" s="149"/>
      <c r="F652" s="117"/>
      <c r="G652" s="117"/>
      <c r="H652" s="58" t="s">
        <v>22</v>
      </c>
      <c r="I652" s="31">
        <v>0</v>
      </c>
      <c r="J652" s="32">
        <v>0</v>
      </c>
      <c r="K652" s="32">
        <v>0</v>
      </c>
      <c r="L652" s="4"/>
      <c r="M652" s="4"/>
      <c r="N652" s="21"/>
      <c r="O652" s="21"/>
      <c r="P652" s="21"/>
      <c r="Q652" s="65"/>
    </row>
    <row r="653" spans="3:17" s="7" customFormat="1">
      <c r="C653" s="128"/>
      <c r="D653" s="155"/>
      <c r="E653" s="150"/>
      <c r="F653" s="118"/>
      <c r="G653" s="118"/>
      <c r="H653" s="59" t="s">
        <v>35</v>
      </c>
      <c r="I653" s="31">
        <v>0</v>
      </c>
      <c r="J653" s="32">
        <v>0</v>
      </c>
      <c r="K653" s="32">
        <v>0</v>
      </c>
      <c r="L653" s="4"/>
      <c r="M653" s="4"/>
      <c r="N653" s="21"/>
      <c r="O653" s="21"/>
      <c r="P653" s="21"/>
      <c r="Q653" s="65"/>
    </row>
    <row r="654" spans="3:17" s="7" customFormat="1" hidden="1">
      <c r="C654" s="126" t="s">
        <v>332</v>
      </c>
      <c r="D654" s="153" t="s">
        <v>333</v>
      </c>
      <c r="E654" s="116" t="s">
        <v>334</v>
      </c>
      <c r="F654" s="148">
        <v>2022</v>
      </c>
      <c r="G654" s="148">
        <v>2022</v>
      </c>
      <c r="H654" s="58" t="s">
        <v>19</v>
      </c>
      <c r="I654" s="22">
        <f>I655+I656+I657+I658</f>
        <v>0</v>
      </c>
      <c r="J654" s="4">
        <f t="shared" ref="J654:K654" si="236">J655+J656+J657+J658</f>
        <v>0</v>
      </c>
      <c r="K654" s="4">
        <f t="shared" si="236"/>
        <v>0</v>
      </c>
      <c r="L654" s="4">
        <v>0</v>
      </c>
      <c r="M654" s="4">
        <v>0</v>
      </c>
      <c r="N654" s="21"/>
      <c r="O654" s="21"/>
      <c r="P654" s="21"/>
      <c r="Q654" s="65"/>
    </row>
    <row r="655" spans="3:17" s="7" customFormat="1" hidden="1">
      <c r="C655" s="127"/>
      <c r="D655" s="154"/>
      <c r="E655" s="117"/>
      <c r="F655" s="149"/>
      <c r="G655" s="149"/>
      <c r="H655" s="58" t="s">
        <v>64</v>
      </c>
      <c r="I655" s="31">
        <v>0</v>
      </c>
      <c r="J655" s="32">
        <v>0</v>
      </c>
      <c r="K655" s="32">
        <v>0</v>
      </c>
      <c r="L655" s="4"/>
      <c r="M655" s="4"/>
      <c r="N655" s="21"/>
      <c r="O655" s="21"/>
      <c r="P655" s="21"/>
      <c r="Q655" s="65"/>
    </row>
    <row r="656" spans="3:17" s="7" customFormat="1" hidden="1">
      <c r="C656" s="127"/>
      <c r="D656" s="154"/>
      <c r="E656" s="117"/>
      <c r="F656" s="149"/>
      <c r="G656" s="149"/>
      <c r="H656" s="58" t="s">
        <v>21</v>
      </c>
      <c r="I656" s="31">
        <v>0</v>
      </c>
      <c r="J656" s="32">
        <v>0</v>
      </c>
      <c r="K656" s="32">
        <v>0</v>
      </c>
      <c r="L656" s="4"/>
      <c r="M656" s="4"/>
      <c r="N656" s="21"/>
      <c r="O656" s="21"/>
      <c r="P656" s="21"/>
      <c r="Q656" s="65"/>
    </row>
    <row r="657" spans="3:17" s="7" customFormat="1" hidden="1">
      <c r="C657" s="127"/>
      <c r="D657" s="154"/>
      <c r="E657" s="117"/>
      <c r="F657" s="149"/>
      <c r="G657" s="149"/>
      <c r="H657" s="58" t="s">
        <v>22</v>
      </c>
      <c r="I657" s="31">
        <v>0</v>
      </c>
      <c r="J657" s="32">
        <v>0</v>
      </c>
      <c r="K657" s="32">
        <v>0</v>
      </c>
      <c r="L657" s="4"/>
      <c r="M657" s="4"/>
      <c r="N657" s="21"/>
      <c r="O657" s="21"/>
      <c r="P657" s="21"/>
      <c r="Q657" s="65"/>
    </row>
    <row r="658" spans="3:17" s="7" customFormat="1" hidden="1">
      <c r="C658" s="128"/>
      <c r="D658" s="155"/>
      <c r="E658" s="118"/>
      <c r="F658" s="150"/>
      <c r="G658" s="150"/>
      <c r="H658" s="59" t="s">
        <v>35</v>
      </c>
      <c r="I658" s="31">
        <v>0</v>
      </c>
      <c r="J658" s="32">
        <v>0</v>
      </c>
      <c r="K658" s="32">
        <v>0</v>
      </c>
      <c r="L658" s="4"/>
      <c r="M658" s="4"/>
      <c r="N658" s="21"/>
      <c r="O658" s="21"/>
      <c r="P658" s="21"/>
      <c r="Q658" s="65"/>
    </row>
    <row r="659" spans="3:17" s="7" customFormat="1" hidden="1">
      <c r="C659" s="126" t="s">
        <v>335</v>
      </c>
      <c r="D659" s="153" t="s">
        <v>336</v>
      </c>
      <c r="E659" s="148" t="s">
        <v>313</v>
      </c>
      <c r="F659" s="116">
        <v>2022</v>
      </c>
      <c r="G659" s="116">
        <v>2022</v>
      </c>
      <c r="H659" s="58" t="s">
        <v>19</v>
      </c>
      <c r="I659" s="22">
        <f>I660+I661+I662+I663</f>
        <v>0</v>
      </c>
      <c r="J659" s="4">
        <f t="shared" ref="J659:K659" si="237">J660+J661+J662+J663</f>
        <v>0</v>
      </c>
      <c r="K659" s="4">
        <f t="shared" si="237"/>
        <v>0</v>
      </c>
      <c r="L659" s="4">
        <v>0</v>
      </c>
      <c r="M659" s="4">
        <v>0</v>
      </c>
      <c r="N659" s="21"/>
      <c r="O659" s="21"/>
      <c r="P659" s="21"/>
      <c r="Q659" s="65"/>
    </row>
    <row r="660" spans="3:17" s="7" customFormat="1" hidden="1">
      <c r="C660" s="127"/>
      <c r="D660" s="154"/>
      <c r="E660" s="149"/>
      <c r="F660" s="117"/>
      <c r="G660" s="117"/>
      <c r="H660" s="58" t="s">
        <v>64</v>
      </c>
      <c r="I660" s="31">
        <v>0</v>
      </c>
      <c r="J660" s="32">
        <v>0</v>
      </c>
      <c r="K660" s="32">
        <v>0</v>
      </c>
      <c r="L660" s="4"/>
      <c r="M660" s="4"/>
      <c r="N660" s="21"/>
      <c r="O660" s="21"/>
      <c r="P660" s="21"/>
      <c r="Q660" s="65"/>
    </row>
    <row r="661" spans="3:17" s="7" customFormat="1" hidden="1">
      <c r="C661" s="127"/>
      <c r="D661" s="154"/>
      <c r="E661" s="149"/>
      <c r="F661" s="117"/>
      <c r="G661" s="117"/>
      <c r="H661" s="58" t="s">
        <v>21</v>
      </c>
      <c r="I661" s="31">
        <v>0</v>
      </c>
      <c r="J661" s="32">
        <v>0</v>
      </c>
      <c r="K661" s="32">
        <v>0</v>
      </c>
      <c r="L661" s="4"/>
      <c r="M661" s="4"/>
      <c r="N661" s="21"/>
      <c r="O661" s="21"/>
      <c r="P661" s="21"/>
      <c r="Q661" s="65"/>
    </row>
    <row r="662" spans="3:17" s="7" customFormat="1" hidden="1">
      <c r="C662" s="127"/>
      <c r="D662" s="154"/>
      <c r="E662" s="149"/>
      <c r="F662" s="117"/>
      <c r="G662" s="117"/>
      <c r="H662" s="58" t="s">
        <v>22</v>
      </c>
      <c r="I662" s="31">
        <v>0</v>
      </c>
      <c r="J662" s="32">
        <v>0</v>
      </c>
      <c r="K662" s="32">
        <v>0</v>
      </c>
      <c r="L662" s="4"/>
      <c r="M662" s="4"/>
      <c r="N662" s="21"/>
      <c r="O662" s="21"/>
      <c r="P662" s="21"/>
      <c r="Q662" s="65"/>
    </row>
    <row r="663" spans="3:17" s="7" customFormat="1" hidden="1">
      <c r="C663" s="128"/>
      <c r="D663" s="155"/>
      <c r="E663" s="150"/>
      <c r="F663" s="118"/>
      <c r="G663" s="118"/>
      <c r="H663" s="59" t="s">
        <v>35</v>
      </c>
      <c r="I663" s="31">
        <v>0</v>
      </c>
      <c r="J663" s="32">
        <v>0</v>
      </c>
      <c r="K663" s="32">
        <v>0</v>
      </c>
      <c r="L663" s="4"/>
      <c r="M663" s="4"/>
      <c r="N663" s="21"/>
      <c r="O663" s="21"/>
      <c r="P663" s="21"/>
      <c r="Q663" s="65"/>
    </row>
    <row r="664" spans="3:17" s="7" customFormat="1" hidden="1">
      <c r="C664" s="126" t="s">
        <v>337</v>
      </c>
      <c r="D664" s="153" t="s">
        <v>338</v>
      </c>
      <c r="E664" s="116" t="s">
        <v>334</v>
      </c>
      <c r="F664" s="148">
        <v>2023</v>
      </c>
      <c r="G664" s="148">
        <v>2023</v>
      </c>
      <c r="H664" s="58" t="s">
        <v>19</v>
      </c>
      <c r="I664" s="22">
        <f>I665+I666+I667+I668</f>
        <v>0</v>
      </c>
      <c r="J664" s="4">
        <f t="shared" ref="J664:K664" si="238">J665+J666+J667+J668</f>
        <v>0</v>
      </c>
      <c r="K664" s="4">
        <f t="shared" si="238"/>
        <v>0</v>
      </c>
      <c r="L664" s="4">
        <v>0</v>
      </c>
      <c r="M664" s="4">
        <v>0</v>
      </c>
      <c r="N664" s="21"/>
      <c r="O664" s="21"/>
      <c r="P664" s="21"/>
      <c r="Q664" s="65"/>
    </row>
    <row r="665" spans="3:17" s="7" customFormat="1" hidden="1">
      <c r="C665" s="127"/>
      <c r="D665" s="154"/>
      <c r="E665" s="117"/>
      <c r="F665" s="149"/>
      <c r="G665" s="149"/>
      <c r="H665" s="58" t="s">
        <v>64</v>
      </c>
      <c r="I665" s="31">
        <v>0</v>
      </c>
      <c r="J665" s="32">
        <v>0</v>
      </c>
      <c r="K665" s="32">
        <v>0</v>
      </c>
      <c r="L665" s="4"/>
      <c r="M665" s="4"/>
      <c r="N665" s="21"/>
      <c r="O665" s="21"/>
      <c r="P665" s="21"/>
      <c r="Q665" s="65"/>
    </row>
    <row r="666" spans="3:17" s="7" customFormat="1" hidden="1">
      <c r="C666" s="127"/>
      <c r="D666" s="154"/>
      <c r="E666" s="117"/>
      <c r="F666" s="149"/>
      <c r="G666" s="149"/>
      <c r="H666" s="58" t="s">
        <v>21</v>
      </c>
      <c r="I666" s="31">
        <v>0</v>
      </c>
      <c r="J666" s="32">
        <v>0</v>
      </c>
      <c r="K666" s="32">
        <v>0</v>
      </c>
      <c r="L666" s="4"/>
      <c r="M666" s="4"/>
      <c r="N666" s="21"/>
      <c r="O666" s="21"/>
      <c r="P666" s="21"/>
      <c r="Q666" s="65"/>
    </row>
    <row r="667" spans="3:17" s="7" customFormat="1" hidden="1">
      <c r="C667" s="127"/>
      <c r="D667" s="154"/>
      <c r="E667" s="117"/>
      <c r="F667" s="149"/>
      <c r="G667" s="149"/>
      <c r="H667" s="58" t="s">
        <v>22</v>
      </c>
      <c r="I667" s="31">
        <v>0</v>
      </c>
      <c r="J667" s="32">
        <v>0</v>
      </c>
      <c r="K667" s="32">
        <v>0</v>
      </c>
      <c r="L667" s="4"/>
      <c r="M667" s="4"/>
      <c r="N667" s="21"/>
      <c r="O667" s="21"/>
      <c r="P667" s="21"/>
      <c r="Q667" s="65"/>
    </row>
    <row r="668" spans="3:17" s="7" customFormat="1" hidden="1">
      <c r="C668" s="128"/>
      <c r="D668" s="155"/>
      <c r="E668" s="118"/>
      <c r="F668" s="150"/>
      <c r="G668" s="150"/>
      <c r="H668" s="59" t="s">
        <v>35</v>
      </c>
      <c r="I668" s="31">
        <v>0</v>
      </c>
      <c r="J668" s="32">
        <v>0</v>
      </c>
      <c r="K668" s="32">
        <v>0</v>
      </c>
      <c r="L668" s="4"/>
      <c r="M668" s="4"/>
      <c r="N668" s="21"/>
      <c r="O668" s="21"/>
      <c r="P668" s="21"/>
      <c r="Q668" s="65"/>
    </row>
    <row r="669" spans="3:17" s="7" customFormat="1" hidden="1">
      <c r="C669" s="126" t="s">
        <v>339</v>
      </c>
      <c r="D669" s="153" t="s">
        <v>340</v>
      </c>
      <c r="E669" s="148" t="s">
        <v>313</v>
      </c>
      <c r="F669" s="116">
        <v>2023</v>
      </c>
      <c r="G669" s="116">
        <v>2023</v>
      </c>
      <c r="H669" s="58" t="s">
        <v>19</v>
      </c>
      <c r="I669" s="22">
        <f>I670+I671+I672+I673</f>
        <v>0</v>
      </c>
      <c r="J669" s="4">
        <f t="shared" ref="J669:K669" si="239">J670+J671+J672+J673</f>
        <v>0</v>
      </c>
      <c r="K669" s="4">
        <f t="shared" si="239"/>
        <v>0</v>
      </c>
      <c r="L669" s="4">
        <v>0</v>
      </c>
      <c r="M669" s="4">
        <v>0</v>
      </c>
      <c r="N669" s="21"/>
      <c r="O669" s="21"/>
      <c r="P669" s="21"/>
      <c r="Q669" s="65"/>
    </row>
    <row r="670" spans="3:17" s="7" customFormat="1" hidden="1">
      <c r="C670" s="127"/>
      <c r="D670" s="154"/>
      <c r="E670" s="149"/>
      <c r="F670" s="117"/>
      <c r="G670" s="117"/>
      <c r="H670" s="58" t="s">
        <v>64</v>
      </c>
      <c r="I670" s="31">
        <v>0</v>
      </c>
      <c r="J670" s="32">
        <v>0</v>
      </c>
      <c r="K670" s="32">
        <v>0</v>
      </c>
      <c r="L670" s="4"/>
      <c r="M670" s="4"/>
      <c r="N670" s="21"/>
      <c r="O670" s="21"/>
      <c r="P670" s="21"/>
      <c r="Q670" s="65"/>
    </row>
    <row r="671" spans="3:17" s="7" customFormat="1" hidden="1">
      <c r="C671" s="127"/>
      <c r="D671" s="154"/>
      <c r="E671" s="149"/>
      <c r="F671" s="117"/>
      <c r="G671" s="117"/>
      <c r="H671" s="58" t="s">
        <v>21</v>
      </c>
      <c r="I671" s="31">
        <v>0</v>
      </c>
      <c r="J671" s="32">
        <v>0</v>
      </c>
      <c r="K671" s="32">
        <v>0</v>
      </c>
      <c r="L671" s="4"/>
      <c r="M671" s="4"/>
      <c r="N671" s="21"/>
      <c r="O671" s="21"/>
      <c r="P671" s="21"/>
      <c r="Q671" s="65"/>
    </row>
    <row r="672" spans="3:17" s="7" customFormat="1" hidden="1">
      <c r="C672" s="127"/>
      <c r="D672" s="154"/>
      <c r="E672" s="149"/>
      <c r="F672" s="117"/>
      <c r="G672" s="117"/>
      <c r="H672" s="58" t="s">
        <v>22</v>
      </c>
      <c r="I672" s="31">
        <v>0</v>
      </c>
      <c r="J672" s="32">
        <v>0</v>
      </c>
      <c r="K672" s="32">
        <v>0</v>
      </c>
      <c r="L672" s="4"/>
      <c r="M672" s="4"/>
      <c r="N672" s="21"/>
      <c r="O672" s="21"/>
      <c r="P672" s="21"/>
      <c r="Q672" s="65"/>
    </row>
    <row r="673" spans="2:17" s="7" customFormat="1" hidden="1">
      <c r="C673" s="128"/>
      <c r="D673" s="155"/>
      <c r="E673" s="150"/>
      <c r="F673" s="118"/>
      <c r="G673" s="118"/>
      <c r="H673" s="59" t="s">
        <v>35</v>
      </c>
      <c r="I673" s="31">
        <v>0</v>
      </c>
      <c r="J673" s="32">
        <v>0</v>
      </c>
      <c r="K673" s="32">
        <v>0</v>
      </c>
      <c r="L673" s="4"/>
      <c r="M673" s="4"/>
      <c r="N673" s="21"/>
      <c r="O673" s="21"/>
      <c r="P673" s="21"/>
      <c r="Q673" s="65"/>
    </row>
    <row r="674" spans="2:17" s="7" customFormat="1">
      <c r="B674" s="2"/>
      <c r="C674" s="126" t="s">
        <v>341</v>
      </c>
      <c r="D674" s="163" t="s">
        <v>342</v>
      </c>
      <c r="E674" s="116" t="s">
        <v>34</v>
      </c>
      <c r="F674" s="116">
        <v>2021</v>
      </c>
      <c r="G674" s="116">
        <v>2023</v>
      </c>
      <c r="H674" s="58" t="s">
        <v>19</v>
      </c>
      <c r="I674" s="22">
        <f>I675+I676+I677+I678</f>
        <v>500</v>
      </c>
      <c r="J674" s="4">
        <f t="shared" ref="J674:K674" si="240">J675+J676+J677+J678</f>
        <v>500</v>
      </c>
      <c r="K674" s="4">
        <f t="shared" si="240"/>
        <v>450</v>
      </c>
      <c r="L674" s="4">
        <f t="shared" ref="L674:M674" si="241">L675</f>
        <v>0</v>
      </c>
      <c r="M674" s="4">
        <f t="shared" si="241"/>
        <v>0</v>
      </c>
      <c r="N674" s="21">
        <f t="shared" ref="N674:N705" si="242">M674/I674*100</f>
        <v>0</v>
      </c>
      <c r="O674" s="21">
        <f t="shared" ref="O674:O705" si="243">M674/J674*100</f>
        <v>0</v>
      </c>
      <c r="P674" s="21">
        <f t="shared" ref="P674:P705" si="244">L674/K674*100</f>
        <v>0</v>
      </c>
      <c r="Q674" s="65"/>
    </row>
    <row r="675" spans="2:17" s="7" customFormat="1">
      <c r="C675" s="127"/>
      <c r="D675" s="164"/>
      <c r="E675" s="117"/>
      <c r="F675" s="117"/>
      <c r="G675" s="117"/>
      <c r="H675" s="58" t="s">
        <v>64</v>
      </c>
      <c r="I675" s="31">
        <f>I680+I685</f>
        <v>500</v>
      </c>
      <c r="J675" s="32">
        <f t="shared" ref="J675:K676" si="245">J680+J685</f>
        <v>500</v>
      </c>
      <c r="K675" s="32">
        <f t="shared" si="245"/>
        <v>450</v>
      </c>
      <c r="L675" s="4"/>
      <c r="M675" s="4"/>
      <c r="N675" s="21">
        <f t="shared" si="242"/>
        <v>0</v>
      </c>
      <c r="O675" s="21">
        <f t="shared" si="243"/>
        <v>0</v>
      </c>
      <c r="P675" s="21">
        <f t="shared" si="244"/>
        <v>0</v>
      </c>
      <c r="Q675" s="65"/>
    </row>
    <row r="676" spans="2:17" s="7" customFormat="1">
      <c r="C676" s="127"/>
      <c r="D676" s="164"/>
      <c r="E676" s="117"/>
      <c r="F676" s="117"/>
      <c r="G676" s="117"/>
      <c r="H676" s="58" t="s">
        <v>21</v>
      </c>
      <c r="I676" s="31">
        <f>I681+I686</f>
        <v>0</v>
      </c>
      <c r="J676" s="32">
        <f t="shared" si="245"/>
        <v>0</v>
      </c>
      <c r="K676" s="32">
        <f t="shared" si="245"/>
        <v>0</v>
      </c>
      <c r="L676" s="4"/>
      <c r="M676" s="4"/>
      <c r="N676" s="21"/>
      <c r="O676" s="21"/>
      <c r="P676" s="21"/>
      <c r="Q676" s="65"/>
    </row>
    <row r="677" spans="2:17" s="7" customFormat="1">
      <c r="C677" s="127"/>
      <c r="D677" s="164"/>
      <c r="E677" s="117"/>
      <c r="F677" s="117"/>
      <c r="G677" s="117"/>
      <c r="H677" s="58" t="s">
        <v>22</v>
      </c>
      <c r="I677" s="31">
        <f t="shared" ref="I677:K678" si="246">I682+I687+I692</f>
        <v>0</v>
      </c>
      <c r="J677" s="32">
        <f t="shared" si="246"/>
        <v>0</v>
      </c>
      <c r="K677" s="32">
        <f t="shared" si="246"/>
        <v>0</v>
      </c>
      <c r="L677" s="4"/>
      <c r="M677" s="4"/>
      <c r="N677" s="21"/>
      <c r="O677" s="21"/>
      <c r="P677" s="21"/>
      <c r="Q677" s="65"/>
    </row>
    <row r="678" spans="2:17" s="7" customFormat="1">
      <c r="C678" s="128"/>
      <c r="D678" s="165"/>
      <c r="E678" s="118"/>
      <c r="F678" s="118"/>
      <c r="G678" s="118"/>
      <c r="H678" s="59" t="s">
        <v>35</v>
      </c>
      <c r="I678" s="31">
        <f t="shared" si="246"/>
        <v>0</v>
      </c>
      <c r="J678" s="32">
        <f t="shared" si="246"/>
        <v>0</v>
      </c>
      <c r="K678" s="32">
        <f t="shared" si="246"/>
        <v>0</v>
      </c>
      <c r="L678" s="4"/>
      <c r="M678" s="4"/>
      <c r="N678" s="21"/>
      <c r="O678" s="21"/>
      <c r="P678" s="21"/>
      <c r="Q678" s="65"/>
    </row>
    <row r="679" spans="2:17" s="7" customFormat="1">
      <c r="C679" s="126" t="s">
        <v>343</v>
      </c>
      <c r="D679" s="100" t="s">
        <v>344</v>
      </c>
      <c r="E679" s="116" t="s">
        <v>334</v>
      </c>
      <c r="F679" s="116">
        <v>2021</v>
      </c>
      <c r="G679" s="116">
        <v>2022</v>
      </c>
      <c r="H679" s="58" t="s">
        <v>19</v>
      </c>
      <c r="I679" s="22">
        <f>I680+I681+I682+I683</f>
        <v>300</v>
      </c>
      <c r="J679" s="4">
        <f t="shared" ref="J679:K679" si="247">J680+J681+J682+J683</f>
        <v>300</v>
      </c>
      <c r="K679" s="4">
        <f t="shared" si="247"/>
        <v>250</v>
      </c>
      <c r="L679" s="4">
        <f t="shared" ref="L679:M679" si="248">SUM(L680:L681)</f>
        <v>0</v>
      </c>
      <c r="M679" s="4">
        <f t="shared" si="248"/>
        <v>0</v>
      </c>
      <c r="N679" s="21">
        <f t="shared" si="242"/>
        <v>0</v>
      </c>
      <c r="O679" s="21">
        <f t="shared" si="243"/>
        <v>0</v>
      </c>
      <c r="P679" s="21">
        <f t="shared" si="244"/>
        <v>0</v>
      </c>
      <c r="Q679" s="65"/>
    </row>
    <row r="680" spans="2:17" s="7" customFormat="1">
      <c r="C680" s="127"/>
      <c r="D680" s="101"/>
      <c r="E680" s="117"/>
      <c r="F680" s="117"/>
      <c r="G680" s="117"/>
      <c r="H680" s="58" t="s">
        <v>64</v>
      </c>
      <c r="I680" s="31">
        <v>300</v>
      </c>
      <c r="J680" s="32">
        <v>300</v>
      </c>
      <c r="K680" s="32">
        <v>250</v>
      </c>
      <c r="L680" s="4"/>
      <c r="M680" s="4"/>
      <c r="N680" s="21">
        <f t="shared" si="242"/>
        <v>0</v>
      </c>
      <c r="O680" s="21">
        <f t="shared" si="243"/>
        <v>0</v>
      </c>
      <c r="P680" s="21">
        <f t="shared" si="244"/>
        <v>0</v>
      </c>
      <c r="Q680" s="65"/>
    </row>
    <row r="681" spans="2:17" s="7" customFormat="1">
      <c r="C681" s="127"/>
      <c r="D681" s="101"/>
      <c r="E681" s="117"/>
      <c r="F681" s="117"/>
      <c r="G681" s="117"/>
      <c r="H681" s="58" t="s">
        <v>21</v>
      </c>
      <c r="I681" s="31">
        <v>0</v>
      </c>
      <c r="J681" s="32">
        <v>0</v>
      </c>
      <c r="K681" s="32">
        <v>0</v>
      </c>
      <c r="L681" s="4"/>
      <c r="M681" s="4"/>
      <c r="N681" s="21"/>
      <c r="O681" s="21"/>
      <c r="P681" s="21"/>
      <c r="Q681" s="65"/>
    </row>
    <row r="682" spans="2:17" s="7" customFormat="1">
      <c r="C682" s="127"/>
      <c r="D682" s="101"/>
      <c r="E682" s="117"/>
      <c r="F682" s="117"/>
      <c r="G682" s="117"/>
      <c r="H682" s="58" t="s">
        <v>22</v>
      </c>
      <c r="I682" s="31">
        <f t="shared" ref="I682:K683" si="249">I687+I692+I697</f>
        <v>0</v>
      </c>
      <c r="J682" s="32">
        <f t="shared" si="249"/>
        <v>0</v>
      </c>
      <c r="K682" s="32">
        <f t="shared" si="249"/>
        <v>0</v>
      </c>
      <c r="L682" s="4"/>
      <c r="M682" s="4"/>
      <c r="N682" s="21"/>
      <c r="O682" s="21"/>
      <c r="P682" s="21"/>
      <c r="Q682" s="65"/>
    </row>
    <row r="683" spans="2:17" s="7" customFormat="1">
      <c r="C683" s="128"/>
      <c r="D683" s="102"/>
      <c r="E683" s="118"/>
      <c r="F683" s="118"/>
      <c r="G683" s="118"/>
      <c r="H683" s="59" t="s">
        <v>35</v>
      </c>
      <c r="I683" s="31">
        <f t="shared" si="249"/>
        <v>0</v>
      </c>
      <c r="J683" s="32">
        <f t="shared" si="249"/>
        <v>0</v>
      </c>
      <c r="K683" s="32">
        <f t="shared" si="249"/>
        <v>0</v>
      </c>
      <c r="L683" s="4"/>
      <c r="M683" s="4"/>
      <c r="N683" s="21"/>
      <c r="O683" s="21"/>
      <c r="P683" s="21"/>
      <c r="Q683" s="65"/>
    </row>
    <row r="684" spans="2:17" s="7" customFormat="1">
      <c r="C684" s="126" t="s">
        <v>345</v>
      </c>
      <c r="D684" s="100" t="s">
        <v>346</v>
      </c>
      <c r="E684" s="148" t="s">
        <v>313</v>
      </c>
      <c r="F684" s="116">
        <v>2021</v>
      </c>
      <c r="G684" s="116">
        <v>2022</v>
      </c>
      <c r="H684" s="58" t="s">
        <v>19</v>
      </c>
      <c r="I684" s="22">
        <f>I685+I686+I687+I688</f>
        <v>200</v>
      </c>
      <c r="J684" s="4">
        <f t="shared" ref="J684:K684" si="250">J685+J686+J687+J688</f>
        <v>200</v>
      </c>
      <c r="K684" s="4">
        <f t="shared" si="250"/>
        <v>200</v>
      </c>
      <c r="L684" s="4">
        <f t="shared" ref="L684:M684" si="251">SUM(L685:L686)</f>
        <v>0</v>
      </c>
      <c r="M684" s="4">
        <f t="shared" si="251"/>
        <v>0</v>
      </c>
      <c r="N684" s="21">
        <f t="shared" si="242"/>
        <v>0</v>
      </c>
      <c r="O684" s="21">
        <f t="shared" si="243"/>
        <v>0</v>
      </c>
      <c r="P684" s="21">
        <f t="shared" si="244"/>
        <v>0</v>
      </c>
      <c r="Q684" s="65"/>
    </row>
    <row r="685" spans="2:17" s="7" customFormat="1">
      <c r="C685" s="127"/>
      <c r="D685" s="101"/>
      <c r="E685" s="149"/>
      <c r="F685" s="117"/>
      <c r="G685" s="117"/>
      <c r="H685" s="58" t="s">
        <v>64</v>
      </c>
      <c r="I685" s="31">
        <v>200</v>
      </c>
      <c r="J685" s="32">
        <v>200</v>
      </c>
      <c r="K685" s="32">
        <v>200</v>
      </c>
      <c r="L685" s="4"/>
      <c r="M685" s="4"/>
      <c r="N685" s="21">
        <f t="shared" si="242"/>
        <v>0</v>
      </c>
      <c r="O685" s="21">
        <f t="shared" si="243"/>
        <v>0</v>
      </c>
      <c r="P685" s="21">
        <f t="shared" si="244"/>
        <v>0</v>
      </c>
      <c r="Q685" s="65"/>
    </row>
    <row r="686" spans="2:17" s="7" customFormat="1">
      <c r="C686" s="127"/>
      <c r="D686" s="101"/>
      <c r="E686" s="149"/>
      <c r="F686" s="117"/>
      <c r="G686" s="117"/>
      <c r="H686" s="58" t="s">
        <v>21</v>
      </c>
      <c r="I686" s="31">
        <v>0</v>
      </c>
      <c r="J686" s="32">
        <v>0</v>
      </c>
      <c r="K686" s="32">
        <v>0</v>
      </c>
      <c r="L686" s="4"/>
      <c r="M686" s="4"/>
      <c r="N686" s="21"/>
      <c r="O686" s="21"/>
      <c r="P686" s="21"/>
      <c r="Q686" s="65"/>
    </row>
    <row r="687" spans="2:17" s="7" customFormat="1">
      <c r="C687" s="127"/>
      <c r="D687" s="101"/>
      <c r="E687" s="149"/>
      <c r="F687" s="117"/>
      <c r="G687" s="117"/>
      <c r="H687" s="58" t="s">
        <v>22</v>
      </c>
      <c r="I687" s="31">
        <v>0</v>
      </c>
      <c r="J687" s="32">
        <v>0</v>
      </c>
      <c r="K687" s="32">
        <v>0</v>
      </c>
      <c r="L687" s="4"/>
      <c r="M687" s="4"/>
      <c r="N687" s="21"/>
      <c r="O687" s="21"/>
      <c r="P687" s="21"/>
      <c r="Q687" s="65"/>
    </row>
    <row r="688" spans="2:17" s="7" customFormat="1">
      <c r="C688" s="128"/>
      <c r="D688" s="102"/>
      <c r="E688" s="150"/>
      <c r="F688" s="118"/>
      <c r="G688" s="118"/>
      <c r="H688" s="59" t="s">
        <v>35</v>
      </c>
      <c r="I688" s="31">
        <v>0</v>
      </c>
      <c r="J688" s="32">
        <v>0</v>
      </c>
      <c r="K688" s="32">
        <v>0</v>
      </c>
      <c r="L688" s="4"/>
      <c r="M688" s="4"/>
      <c r="N688" s="21"/>
      <c r="O688" s="21"/>
      <c r="P688" s="21"/>
      <c r="Q688" s="65"/>
    </row>
    <row r="689" spans="1:17" s="7" customFormat="1">
      <c r="A689" s="3"/>
      <c r="C689" s="126" t="s">
        <v>347</v>
      </c>
      <c r="D689" s="163" t="s">
        <v>348</v>
      </c>
      <c r="E689" s="116" t="s">
        <v>349</v>
      </c>
      <c r="F689" s="116">
        <v>2021</v>
      </c>
      <c r="G689" s="116">
        <v>2023</v>
      </c>
      <c r="H689" s="59" t="s">
        <v>19</v>
      </c>
      <c r="I689" s="22">
        <f>I690+I691+I692+I693</f>
        <v>850</v>
      </c>
      <c r="J689" s="4">
        <f t="shared" ref="J689:K689" si="252">J690+J691+J692+J693</f>
        <v>850</v>
      </c>
      <c r="K689" s="4">
        <f t="shared" si="252"/>
        <v>765</v>
      </c>
      <c r="L689" s="4">
        <f t="shared" ref="L689:M689" si="253">L690</f>
        <v>0</v>
      </c>
      <c r="M689" s="4">
        <f t="shared" si="253"/>
        <v>0</v>
      </c>
      <c r="N689" s="21">
        <f t="shared" si="242"/>
        <v>0</v>
      </c>
      <c r="O689" s="21">
        <f t="shared" si="243"/>
        <v>0</v>
      </c>
      <c r="P689" s="21">
        <f t="shared" si="244"/>
        <v>0</v>
      </c>
      <c r="Q689" s="65"/>
    </row>
    <row r="690" spans="1:17" s="7" customFormat="1">
      <c r="C690" s="127"/>
      <c r="D690" s="164"/>
      <c r="E690" s="117"/>
      <c r="F690" s="117"/>
      <c r="G690" s="117"/>
      <c r="H690" s="59" t="s">
        <v>64</v>
      </c>
      <c r="I690" s="31">
        <f>I695+I700+I705+I710+I715+I720</f>
        <v>850</v>
      </c>
      <c r="J690" s="32">
        <f t="shared" ref="J690:K690" si="254">J695+J700+J705+J710+J715+J720</f>
        <v>850</v>
      </c>
      <c r="K690" s="32">
        <f t="shared" si="254"/>
        <v>765</v>
      </c>
      <c r="L690" s="4"/>
      <c r="M690" s="4"/>
      <c r="N690" s="21">
        <f t="shared" si="242"/>
        <v>0</v>
      </c>
      <c r="O690" s="21">
        <f t="shared" si="243"/>
        <v>0</v>
      </c>
      <c r="P690" s="21">
        <f t="shared" si="244"/>
        <v>0</v>
      </c>
      <c r="Q690" s="65"/>
    </row>
    <row r="691" spans="1:17" s="7" customFormat="1">
      <c r="C691" s="127"/>
      <c r="D691" s="164"/>
      <c r="E691" s="117"/>
      <c r="F691" s="117"/>
      <c r="G691" s="117"/>
      <c r="H691" s="59" t="s">
        <v>21</v>
      </c>
      <c r="I691" s="31">
        <f t="shared" ref="I691:K693" si="255">I696+I701+I706</f>
        <v>0</v>
      </c>
      <c r="J691" s="32">
        <f t="shared" si="255"/>
        <v>0</v>
      </c>
      <c r="K691" s="32">
        <f t="shared" si="255"/>
        <v>0</v>
      </c>
      <c r="L691" s="4"/>
      <c r="M691" s="4"/>
      <c r="N691" s="21"/>
      <c r="O691" s="21"/>
      <c r="P691" s="21"/>
      <c r="Q691" s="65"/>
    </row>
    <row r="692" spans="1:17" s="7" customFormat="1">
      <c r="C692" s="127"/>
      <c r="D692" s="164"/>
      <c r="E692" s="117"/>
      <c r="F692" s="117"/>
      <c r="G692" s="117"/>
      <c r="H692" s="59" t="s">
        <v>22</v>
      </c>
      <c r="I692" s="31">
        <f t="shared" si="255"/>
        <v>0</v>
      </c>
      <c r="J692" s="32">
        <f t="shared" si="255"/>
        <v>0</v>
      </c>
      <c r="K692" s="32">
        <f t="shared" si="255"/>
        <v>0</v>
      </c>
      <c r="L692" s="4"/>
      <c r="M692" s="4"/>
      <c r="N692" s="21"/>
      <c r="O692" s="21"/>
      <c r="P692" s="21"/>
      <c r="Q692" s="65"/>
    </row>
    <row r="693" spans="1:17" s="7" customFormat="1">
      <c r="C693" s="128"/>
      <c r="D693" s="165"/>
      <c r="E693" s="118"/>
      <c r="F693" s="118"/>
      <c r="G693" s="118"/>
      <c r="H693" s="59" t="s">
        <v>35</v>
      </c>
      <c r="I693" s="31">
        <f t="shared" si="255"/>
        <v>0</v>
      </c>
      <c r="J693" s="32">
        <f t="shared" si="255"/>
        <v>0</v>
      </c>
      <c r="K693" s="32">
        <f t="shared" si="255"/>
        <v>0</v>
      </c>
      <c r="L693" s="4"/>
      <c r="M693" s="4"/>
      <c r="N693" s="21"/>
      <c r="O693" s="21"/>
      <c r="P693" s="21"/>
      <c r="Q693" s="65"/>
    </row>
    <row r="694" spans="1:17" s="7" customFormat="1">
      <c r="C694" s="126" t="s">
        <v>350</v>
      </c>
      <c r="D694" s="153" t="s">
        <v>351</v>
      </c>
      <c r="E694" s="116" t="s">
        <v>334</v>
      </c>
      <c r="F694" s="116">
        <v>2021</v>
      </c>
      <c r="G694" s="116">
        <v>2021</v>
      </c>
      <c r="H694" s="59" t="s">
        <v>19</v>
      </c>
      <c r="I694" s="22">
        <f>I695+I696+I697+I698</f>
        <v>150</v>
      </c>
      <c r="J694" s="4">
        <f t="shared" ref="J694:K694" si="256">J695+J696+J697+J698</f>
        <v>150</v>
      </c>
      <c r="K694" s="4">
        <f t="shared" si="256"/>
        <v>150</v>
      </c>
      <c r="L694" s="4">
        <f t="shared" ref="L694:M694" si="257">L695</f>
        <v>0</v>
      </c>
      <c r="M694" s="4">
        <f t="shared" si="257"/>
        <v>0</v>
      </c>
      <c r="N694" s="21">
        <f t="shared" si="242"/>
        <v>0</v>
      </c>
      <c r="O694" s="21">
        <f t="shared" si="243"/>
        <v>0</v>
      </c>
      <c r="P694" s="21">
        <f t="shared" si="244"/>
        <v>0</v>
      </c>
      <c r="Q694" s="65"/>
    </row>
    <row r="695" spans="1:17" s="7" customFormat="1">
      <c r="C695" s="127"/>
      <c r="D695" s="154"/>
      <c r="E695" s="117"/>
      <c r="F695" s="117"/>
      <c r="G695" s="117"/>
      <c r="H695" s="59" t="s">
        <v>64</v>
      </c>
      <c r="I695" s="31">
        <v>150</v>
      </c>
      <c r="J695" s="32">
        <v>150</v>
      </c>
      <c r="K695" s="32">
        <v>150</v>
      </c>
      <c r="L695" s="4"/>
      <c r="M695" s="4"/>
      <c r="N695" s="21">
        <f t="shared" si="242"/>
        <v>0</v>
      </c>
      <c r="O695" s="21">
        <f t="shared" si="243"/>
        <v>0</v>
      </c>
      <c r="P695" s="21">
        <f t="shared" si="244"/>
        <v>0</v>
      </c>
      <c r="Q695" s="65"/>
    </row>
    <row r="696" spans="1:17" s="7" customFormat="1">
      <c r="C696" s="127"/>
      <c r="D696" s="154"/>
      <c r="E696" s="117"/>
      <c r="F696" s="117"/>
      <c r="G696" s="117"/>
      <c r="H696" s="59" t="s">
        <v>21</v>
      </c>
      <c r="I696" s="31">
        <v>0</v>
      </c>
      <c r="J696" s="32">
        <v>0</v>
      </c>
      <c r="K696" s="32">
        <v>0</v>
      </c>
      <c r="L696" s="4"/>
      <c r="M696" s="4"/>
      <c r="N696" s="21"/>
      <c r="O696" s="21"/>
      <c r="P696" s="21"/>
      <c r="Q696" s="65"/>
    </row>
    <row r="697" spans="1:17" s="7" customFormat="1">
      <c r="C697" s="127"/>
      <c r="D697" s="154"/>
      <c r="E697" s="117"/>
      <c r="F697" s="117"/>
      <c r="G697" s="117"/>
      <c r="H697" s="59" t="s">
        <v>22</v>
      </c>
      <c r="I697" s="31">
        <v>0</v>
      </c>
      <c r="J697" s="32">
        <v>0</v>
      </c>
      <c r="K697" s="32">
        <v>0</v>
      </c>
      <c r="L697" s="4"/>
      <c r="M697" s="4"/>
      <c r="N697" s="21"/>
      <c r="O697" s="21"/>
      <c r="P697" s="21"/>
      <c r="Q697" s="65"/>
    </row>
    <row r="698" spans="1:17" s="7" customFormat="1">
      <c r="C698" s="128"/>
      <c r="D698" s="155"/>
      <c r="E698" s="118"/>
      <c r="F698" s="118"/>
      <c r="G698" s="118"/>
      <c r="H698" s="59" t="s">
        <v>35</v>
      </c>
      <c r="I698" s="31">
        <v>0</v>
      </c>
      <c r="J698" s="32">
        <v>0</v>
      </c>
      <c r="K698" s="32">
        <v>0</v>
      </c>
      <c r="L698" s="4"/>
      <c r="M698" s="4"/>
      <c r="N698" s="21"/>
      <c r="O698" s="21"/>
      <c r="P698" s="21"/>
      <c r="Q698" s="65"/>
    </row>
    <row r="699" spans="1:17" s="7" customFormat="1">
      <c r="C699" s="126" t="s">
        <v>352</v>
      </c>
      <c r="D699" s="130" t="s">
        <v>353</v>
      </c>
      <c r="E699" s="116" t="s">
        <v>334</v>
      </c>
      <c r="F699" s="148">
        <v>2021</v>
      </c>
      <c r="G699" s="148">
        <v>2021</v>
      </c>
      <c r="H699" s="59" t="s">
        <v>19</v>
      </c>
      <c r="I699" s="22">
        <f>I700+I701+I702+I703</f>
        <v>200</v>
      </c>
      <c r="J699" s="4">
        <f t="shared" ref="J699:K699" si="258">J700+J701+J702+J703</f>
        <v>200</v>
      </c>
      <c r="K699" s="4">
        <f t="shared" si="258"/>
        <v>200</v>
      </c>
      <c r="L699" s="4">
        <f t="shared" ref="L699:M699" si="259">L700</f>
        <v>0</v>
      </c>
      <c r="M699" s="4">
        <f t="shared" si="259"/>
        <v>0</v>
      </c>
      <c r="N699" s="21">
        <f t="shared" si="242"/>
        <v>0</v>
      </c>
      <c r="O699" s="21">
        <f t="shared" si="243"/>
        <v>0</v>
      </c>
      <c r="P699" s="21">
        <f t="shared" si="244"/>
        <v>0</v>
      </c>
      <c r="Q699" s="65"/>
    </row>
    <row r="700" spans="1:17" s="7" customFormat="1">
      <c r="C700" s="127"/>
      <c r="D700" s="131"/>
      <c r="E700" s="117"/>
      <c r="F700" s="149"/>
      <c r="G700" s="149"/>
      <c r="H700" s="59" t="s">
        <v>20</v>
      </c>
      <c r="I700" s="31">
        <v>200</v>
      </c>
      <c r="J700" s="32">
        <v>200</v>
      </c>
      <c r="K700" s="32">
        <v>200</v>
      </c>
      <c r="L700" s="4"/>
      <c r="M700" s="4"/>
      <c r="N700" s="21">
        <f t="shared" si="242"/>
        <v>0</v>
      </c>
      <c r="O700" s="21">
        <f t="shared" si="243"/>
        <v>0</v>
      </c>
      <c r="P700" s="21">
        <f t="shared" si="244"/>
        <v>0</v>
      </c>
      <c r="Q700" s="65"/>
    </row>
    <row r="701" spans="1:17" s="7" customFormat="1">
      <c r="C701" s="127"/>
      <c r="D701" s="131"/>
      <c r="E701" s="117"/>
      <c r="F701" s="149"/>
      <c r="G701" s="149"/>
      <c r="H701" s="59" t="s">
        <v>21</v>
      </c>
      <c r="I701" s="31">
        <v>0</v>
      </c>
      <c r="J701" s="32">
        <v>0</v>
      </c>
      <c r="K701" s="32">
        <v>0</v>
      </c>
      <c r="L701" s="4"/>
      <c r="M701" s="4"/>
      <c r="N701" s="21"/>
      <c r="O701" s="21"/>
      <c r="P701" s="21"/>
      <c r="Q701" s="65"/>
    </row>
    <row r="702" spans="1:17" s="7" customFormat="1">
      <c r="C702" s="127"/>
      <c r="D702" s="131"/>
      <c r="E702" s="117"/>
      <c r="F702" s="149"/>
      <c r="G702" s="149"/>
      <c r="H702" s="59" t="s">
        <v>31</v>
      </c>
      <c r="I702" s="31">
        <v>0</v>
      </c>
      <c r="J702" s="32">
        <v>0</v>
      </c>
      <c r="K702" s="32">
        <v>0</v>
      </c>
      <c r="L702" s="4"/>
      <c r="M702" s="4"/>
      <c r="N702" s="21"/>
      <c r="O702" s="21"/>
      <c r="P702" s="21"/>
      <c r="Q702" s="65"/>
    </row>
    <row r="703" spans="1:17" s="7" customFormat="1">
      <c r="C703" s="128"/>
      <c r="D703" s="132"/>
      <c r="E703" s="118"/>
      <c r="F703" s="150"/>
      <c r="G703" s="54"/>
      <c r="H703" s="59" t="s">
        <v>35</v>
      </c>
      <c r="I703" s="31">
        <v>0</v>
      </c>
      <c r="J703" s="32">
        <v>0</v>
      </c>
      <c r="K703" s="32">
        <v>0</v>
      </c>
      <c r="L703" s="4"/>
      <c r="M703" s="4"/>
      <c r="N703" s="21"/>
      <c r="O703" s="21"/>
      <c r="P703" s="21"/>
      <c r="Q703" s="65"/>
    </row>
    <row r="704" spans="1:17" s="7" customFormat="1">
      <c r="C704" s="126" t="s">
        <v>354</v>
      </c>
      <c r="D704" s="130" t="s">
        <v>355</v>
      </c>
      <c r="E704" s="148" t="s">
        <v>313</v>
      </c>
      <c r="F704" s="116">
        <v>2021</v>
      </c>
      <c r="G704" s="116">
        <v>2021</v>
      </c>
      <c r="H704" s="59" t="s">
        <v>19</v>
      </c>
      <c r="I704" s="22">
        <f>I705+I706+I707+I708</f>
        <v>300</v>
      </c>
      <c r="J704" s="4">
        <f t="shared" ref="J704:K704" si="260">J705+J706+J707+J708</f>
        <v>300</v>
      </c>
      <c r="K704" s="4">
        <f t="shared" si="260"/>
        <v>215</v>
      </c>
      <c r="L704" s="4">
        <f t="shared" ref="L704:M704" si="261">L705</f>
        <v>0</v>
      </c>
      <c r="M704" s="4">
        <f t="shared" si="261"/>
        <v>0</v>
      </c>
      <c r="N704" s="21">
        <f t="shared" si="242"/>
        <v>0</v>
      </c>
      <c r="O704" s="21">
        <f t="shared" si="243"/>
        <v>0</v>
      </c>
      <c r="P704" s="21">
        <f t="shared" si="244"/>
        <v>0</v>
      </c>
      <c r="Q704" s="65"/>
    </row>
    <row r="705" spans="3:17" s="7" customFormat="1">
      <c r="C705" s="127"/>
      <c r="D705" s="131"/>
      <c r="E705" s="149"/>
      <c r="F705" s="117"/>
      <c r="G705" s="117"/>
      <c r="H705" s="59" t="s">
        <v>20</v>
      </c>
      <c r="I705" s="31">
        <v>300</v>
      </c>
      <c r="J705" s="32">
        <v>300</v>
      </c>
      <c r="K705" s="32">
        <f>300-100+15</f>
        <v>215</v>
      </c>
      <c r="L705" s="4"/>
      <c r="M705" s="4"/>
      <c r="N705" s="21">
        <f t="shared" si="242"/>
        <v>0</v>
      </c>
      <c r="O705" s="21">
        <f t="shared" si="243"/>
        <v>0</v>
      </c>
      <c r="P705" s="21">
        <f t="shared" si="244"/>
        <v>0</v>
      </c>
      <c r="Q705" s="65"/>
    </row>
    <row r="706" spans="3:17" s="7" customFormat="1">
      <c r="C706" s="127"/>
      <c r="D706" s="131"/>
      <c r="E706" s="149"/>
      <c r="F706" s="117"/>
      <c r="G706" s="117"/>
      <c r="H706" s="59" t="s">
        <v>21</v>
      </c>
      <c r="I706" s="31">
        <v>0</v>
      </c>
      <c r="J706" s="32">
        <v>0</v>
      </c>
      <c r="K706" s="32">
        <v>0</v>
      </c>
      <c r="L706" s="4"/>
      <c r="M706" s="4"/>
      <c r="N706" s="21"/>
      <c r="O706" s="21"/>
      <c r="P706" s="21"/>
      <c r="Q706" s="65"/>
    </row>
    <row r="707" spans="3:17" s="7" customFormat="1">
      <c r="C707" s="127"/>
      <c r="D707" s="131"/>
      <c r="E707" s="149"/>
      <c r="F707" s="117"/>
      <c r="G707" s="117"/>
      <c r="H707" s="59" t="s">
        <v>31</v>
      </c>
      <c r="I707" s="31">
        <v>0</v>
      </c>
      <c r="J707" s="32">
        <v>0</v>
      </c>
      <c r="K707" s="32">
        <v>0</v>
      </c>
      <c r="L707" s="4"/>
      <c r="M707" s="4"/>
      <c r="N707" s="21"/>
      <c r="O707" s="21"/>
      <c r="P707" s="21"/>
      <c r="Q707" s="65"/>
    </row>
    <row r="708" spans="3:17" s="7" customFormat="1">
      <c r="C708" s="128"/>
      <c r="D708" s="132"/>
      <c r="E708" s="150"/>
      <c r="F708" s="118"/>
      <c r="G708" s="118"/>
      <c r="H708" s="59" t="s">
        <v>35</v>
      </c>
      <c r="I708" s="31">
        <v>0</v>
      </c>
      <c r="J708" s="32">
        <v>0</v>
      </c>
      <c r="K708" s="32">
        <v>0</v>
      </c>
      <c r="L708" s="4"/>
      <c r="M708" s="4"/>
      <c r="N708" s="21"/>
      <c r="O708" s="21"/>
      <c r="P708" s="21"/>
      <c r="Q708" s="65"/>
    </row>
    <row r="709" spans="3:17" s="7" customFormat="1" hidden="1">
      <c r="C709" s="126" t="s">
        <v>356</v>
      </c>
      <c r="D709" s="130" t="s">
        <v>357</v>
      </c>
      <c r="E709" s="116" t="s">
        <v>358</v>
      </c>
      <c r="F709" s="148">
        <v>2022</v>
      </c>
      <c r="G709" s="148">
        <v>2022</v>
      </c>
      <c r="H709" s="58" t="s">
        <v>19</v>
      </c>
      <c r="I709" s="22">
        <f>I710+I711+I712+I713</f>
        <v>0</v>
      </c>
      <c r="J709" s="4">
        <f t="shared" ref="J709:K709" si="262">J710+J711+J712+J713</f>
        <v>0</v>
      </c>
      <c r="K709" s="4">
        <f t="shared" si="262"/>
        <v>0</v>
      </c>
      <c r="L709" s="4">
        <v>0</v>
      </c>
      <c r="M709" s="4">
        <v>0</v>
      </c>
      <c r="N709" s="21"/>
      <c r="O709" s="21"/>
      <c r="P709" s="21"/>
      <c r="Q709" s="65"/>
    </row>
    <row r="710" spans="3:17" s="7" customFormat="1" hidden="1">
      <c r="C710" s="127"/>
      <c r="D710" s="131"/>
      <c r="E710" s="117"/>
      <c r="F710" s="149"/>
      <c r="G710" s="149"/>
      <c r="H710" s="58" t="s">
        <v>64</v>
      </c>
      <c r="I710" s="31">
        <v>0</v>
      </c>
      <c r="J710" s="32">
        <v>0</v>
      </c>
      <c r="K710" s="32">
        <v>0</v>
      </c>
      <c r="L710" s="4"/>
      <c r="M710" s="4"/>
      <c r="N710" s="21"/>
      <c r="O710" s="21"/>
      <c r="P710" s="21"/>
      <c r="Q710" s="65"/>
    </row>
    <row r="711" spans="3:17" s="7" customFormat="1" hidden="1">
      <c r="C711" s="127"/>
      <c r="D711" s="131"/>
      <c r="E711" s="117"/>
      <c r="F711" s="149"/>
      <c r="G711" s="149"/>
      <c r="H711" s="58" t="s">
        <v>21</v>
      </c>
      <c r="I711" s="31">
        <v>0</v>
      </c>
      <c r="J711" s="32">
        <v>0</v>
      </c>
      <c r="K711" s="32">
        <v>0</v>
      </c>
      <c r="L711" s="4"/>
      <c r="M711" s="4"/>
      <c r="N711" s="21"/>
      <c r="O711" s="21"/>
      <c r="P711" s="21"/>
      <c r="Q711" s="65"/>
    </row>
    <row r="712" spans="3:17" s="7" customFormat="1" hidden="1">
      <c r="C712" s="127"/>
      <c r="D712" s="131"/>
      <c r="E712" s="117"/>
      <c r="F712" s="149"/>
      <c r="G712" s="149"/>
      <c r="H712" s="58" t="s">
        <v>22</v>
      </c>
      <c r="I712" s="31">
        <v>0</v>
      </c>
      <c r="J712" s="32">
        <v>0</v>
      </c>
      <c r="K712" s="32">
        <v>0</v>
      </c>
      <c r="L712" s="4"/>
      <c r="M712" s="4"/>
      <c r="N712" s="21"/>
      <c r="O712" s="21"/>
      <c r="P712" s="21"/>
      <c r="Q712" s="65"/>
    </row>
    <row r="713" spans="3:17" s="7" customFormat="1" hidden="1">
      <c r="C713" s="128"/>
      <c r="D713" s="132"/>
      <c r="E713" s="52"/>
      <c r="F713" s="150"/>
      <c r="G713" s="150"/>
      <c r="H713" s="59" t="s">
        <v>35</v>
      </c>
      <c r="I713" s="31">
        <v>0</v>
      </c>
      <c r="J713" s="32">
        <v>0</v>
      </c>
      <c r="K713" s="32">
        <v>0</v>
      </c>
      <c r="L713" s="4"/>
      <c r="M713" s="4"/>
      <c r="N713" s="21"/>
      <c r="O713" s="21"/>
      <c r="P713" s="21"/>
      <c r="Q713" s="65"/>
    </row>
    <row r="714" spans="3:17" s="7" customFormat="1" hidden="1">
      <c r="C714" s="126" t="s">
        <v>359</v>
      </c>
      <c r="D714" s="130" t="s">
        <v>360</v>
      </c>
      <c r="E714" s="116" t="s">
        <v>358</v>
      </c>
      <c r="F714" s="116">
        <v>2023</v>
      </c>
      <c r="G714" s="116">
        <v>2023</v>
      </c>
      <c r="H714" s="58" t="s">
        <v>19</v>
      </c>
      <c r="I714" s="22">
        <f>I715+I716+I717+I718</f>
        <v>0</v>
      </c>
      <c r="J714" s="4">
        <f t="shared" ref="J714:K714" si="263">J715+J716+J717+J718</f>
        <v>0</v>
      </c>
      <c r="K714" s="4">
        <f t="shared" si="263"/>
        <v>0</v>
      </c>
      <c r="L714" s="4">
        <f t="shared" ref="L714:M714" si="264">SUM(L715)</f>
        <v>0</v>
      </c>
      <c r="M714" s="4">
        <f t="shared" si="264"/>
        <v>0</v>
      </c>
      <c r="N714" s="21"/>
      <c r="O714" s="21"/>
      <c r="P714" s="21"/>
      <c r="Q714" s="65"/>
    </row>
    <row r="715" spans="3:17" s="7" customFormat="1" hidden="1">
      <c r="C715" s="127"/>
      <c r="D715" s="131"/>
      <c r="E715" s="117"/>
      <c r="F715" s="117"/>
      <c r="G715" s="117"/>
      <c r="H715" s="58" t="s">
        <v>64</v>
      </c>
      <c r="I715" s="31">
        <v>0</v>
      </c>
      <c r="J715" s="32">
        <v>0</v>
      </c>
      <c r="K715" s="32">
        <v>0</v>
      </c>
      <c r="L715" s="4"/>
      <c r="M715" s="4"/>
      <c r="N715" s="21"/>
      <c r="O715" s="21"/>
      <c r="P715" s="21"/>
      <c r="Q715" s="65"/>
    </row>
    <row r="716" spans="3:17" s="7" customFormat="1" hidden="1">
      <c r="C716" s="127"/>
      <c r="D716" s="131"/>
      <c r="E716" s="117"/>
      <c r="F716" s="117"/>
      <c r="G716" s="117"/>
      <c r="H716" s="58" t="s">
        <v>21</v>
      </c>
      <c r="I716" s="31">
        <v>0</v>
      </c>
      <c r="J716" s="32">
        <v>0</v>
      </c>
      <c r="K716" s="32">
        <v>0</v>
      </c>
      <c r="L716" s="4"/>
      <c r="M716" s="4"/>
      <c r="N716" s="21"/>
      <c r="O716" s="21"/>
      <c r="P716" s="21"/>
      <c r="Q716" s="65"/>
    </row>
    <row r="717" spans="3:17" s="7" customFormat="1" hidden="1">
      <c r="C717" s="127"/>
      <c r="D717" s="131"/>
      <c r="E717" s="117"/>
      <c r="F717" s="117"/>
      <c r="G717" s="117"/>
      <c r="H717" s="58" t="s">
        <v>22</v>
      </c>
      <c r="I717" s="31">
        <v>0</v>
      </c>
      <c r="J717" s="32">
        <v>0</v>
      </c>
      <c r="K717" s="32">
        <v>0</v>
      </c>
      <c r="L717" s="4"/>
      <c r="M717" s="4"/>
      <c r="N717" s="21"/>
      <c r="O717" s="21"/>
      <c r="P717" s="21"/>
      <c r="Q717" s="65"/>
    </row>
    <row r="718" spans="3:17" s="7" customFormat="1" hidden="1">
      <c r="C718" s="128"/>
      <c r="D718" s="132"/>
      <c r="E718" s="52"/>
      <c r="F718" s="118"/>
      <c r="G718" s="118"/>
      <c r="H718" s="59" t="s">
        <v>35</v>
      </c>
      <c r="I718" s="31">
        <v>0</v>
      </c>
      <c r="J718" s="32">
        <v>0</v>
      </c>
      <c r="K718" s="32">
        <v>0</v>
      </c>
      <c r="L718" s="4"/>
      <c r="M718" s="4"/>
      <c r="N718" s="21"/>
      <c r="O718" s="21"/>
      <c r="P718" s="21"/>
      <c r="Q718" s="65"/>
    </row>
    <row r="719" spans="3:17" s="7" customFormat="1">
      <c r="C719" s="126" t="s">
        <v>361</v>
      </c>
      <c r="D719" s="163" t="s">
        <v>362</v>
      </c>
      <c r="E719" s="116" t="s">
        <v>277</v>
      </c>
      <c r="F719" s="116">
        <v>2021</v>
      </c>
      <c r="G719" s="116">
        <v>2023</v>
      </c>
      <c r="H719" s="58" t="s">
        <v>19</v>
      </c>
      <c r="I719" s="22">
        <f>I720+I721+I722+I723</f>
        <v>200</v>
      </c>
      <c r="J719" s="4">
        <f t="shared" ref="J719:K719" si="265">J720+J721+J722+J723</f>
        <v>200</v>
      </c>
      <c r="K719" s="4">
        <f t="shared" si="265"/>
        <v>200</v>
      </c>
      <c r="L719" s="4">
        <f t="shared" ref="L719:M719" si="266">SUM(L720)</f>
        <v>0</v>
      </c>
      <c r="M719" s="4">
        <f t="shared" si="266"/>
        <v>0</v>
      </c>
      <c r="N719" s="21">
        <f t="shared" ref="N719:N775" si="267">M719/I719*100</f>
        <v>0</v>
      </c>
      <c r="O719" s="21">
        <f t="shared" ref="O719:O775" si="268">M719/J719*100</f>
        <v>0</v>
      </c>
      <c r="P719" s="21">
        <f t="shared" ref="P719:P775" si="269">L719/K719*100</f>
        <v>0</v>
      </c>
      <c r="Q719" s="65"/>
    </row>
    <row r="720" spans="3:17" s="7" customFormat="1">
      <c r="C720" s="127"/>
      <c r="D720" s="164"/>
      <c r="E720" s="117"/>
      <c r="F720" s="117"/>
      <c r="G720" s="117"/>
      <c r="H720" s="58" t="s">
        <v>64</v>
      </c>
      <c r="I720" s="31">
        <v>200</v>
      </c>
      <c r="J720" s="32">
        <v>200</v>
      </c>
      <c r="K720" s="32">
        <v>200</v>
      </c>
      <c r="L720" s="4"/>
      <c r="M720" s="4"/>
      <c r="N720" s="21">
        <f t="shared" si="267"/>
        <v>0</v>
      </c>
      <c r="O720" s="21">
        <f t="shared" si="268"/>
        <v>0</v>
      </c>
      <c r="P720" s="21">
        <f t="shared" si="269"/>
        <v>0</v>
      </c>
      <c r="Q720" s="65"/>
    </row>
    <row r="721" spans="3:18" s="7" customFormat="1">
      <c r="C721" s="127"/>
      <c r="D721" s="164"/>
      <c r="E721" s="117"/>
      <c r="F721" s="117"/>
      <c r="G721" s="117"/>
      <c r="H721" s="58" t="s">
        <v>21</v>
      </c>
      <c r="I721" s="31">
        <v>0</v>
      </c>
      <c r="J721" s="32">
        <v>0</v>
      </c>
      <c r="K721" s="32">
        <v>0</v>
      </c>
      <c r="L721" s="4"/>
      <c r="M721" s="4"/>
      <c r="N721" s="21"/>
      <c r="O721" s="21"/>
      <c r="P721" s="21"/>
      <c r="Q721" s="65"/>
    </row>
    <row r="722" spans="3:18" s="7" customFormat="1">
      <c r="C722" s="127"/>
      <c r="D722" s="164"/>
      <c r="E722" s="117"/>
      <c r="F722" s="117"/>
      <c r="G722" s="117"/>
      <c r="H722" s="58" t="s">
        <v>22</v>
      </c>
      <c r="I722" s="31">
        <v>0</v>
      </c>
      <c r="J722" s="32">
        <v>0</v>
      </c>
      <c r="K722" s="32">
        <v>0</v>
      </c>
      <c r="L722" s="4"/>
      <c r="M722" s="4"/>
      <c r="N722" s="21"/>
      <c r="O722" s="21"/>
      <c r="P722" s="21"/>
      <c r="Q722" s="65"/>
    </row>
    <row r="723" spans="3:18" s="7" customFormat="1">
      <c r="C723" s="128"/>
      <c r="D723" s="165"/>
      <c r="E723" s="118"/>
      <c r="F723" s="118"/>
      <c r="G723" s="118"/>
      <c r="H723" s="59" t="s">
        <v>35</v>
      </c>
      <c r="I723" s="31">
        <v>0</v>
      </c>
      <c r="J723" s="32">
        <v>0</v>
      </c>
      <c r="K723" s="32">
        <v>0</v>
      </c>
      <c r="L723" s="4"/>
      <c r="M723" s="4"/>
      <c r="N723" s="21"/>
      <c r="O723" s="21"/>
      <c r="P723" s="21"/>
      <c r="Q723" s="65"/>
    </row>
    <row r="724" spans="3:18" s="15" customFormat="1">
      <c r="C724" s="122" t="s">
        <v>363</v>
      </c>
      <c r="D724" s="176" t="s">
        <v>364</v>
      </c>
      <c r="E724" s="129" t="s">
        <v>146</v>
      </c>
      <c r="F724" s="129">
        <v>2021</v>
      </c>
      <c r="G724" s="129">
        <v>2023</v>
      </c>
      <c r="H724" s="59" t="s">
        <v>19</v>
      </c>
      <c r="I724" s="22">
        <f>I725+I726+I727+I728</f>
        <v>739625.60000000009</v>
      </c>
      <c r="J724" s="4">
        <f t="shared" ref="J724:K724" si="270">J725+J726+J727+J728</f>
        <v>118154.3</v>
      </c>
      <c r="K724" s="4">
        <f t="shared" si="270"/>
        <v>115903.2</v>
      </c>
      <c r="L724" s="4">
        <f t="shared" ref="L724:M724" si="271">L725+L726+L727+L728</f>
        <v>29810.3</v>
      </c>
      <c r="M724" s="4">
        <f t="shared" si="271"/>
        <v>119530.6</v>
      </c>
      <c r="N724" s="21">
        <f t="shared" si="267"/>
        <v>16.160960356158576</v>
      </c>
      <c r="O724" s="21">
        <f t="shared" si="268"/>
        <v>101.1648327652908</v>
      </c>
      <c r="P724" s="21">
        <f t="shared" si="269"/>
        <v>25.719997377121601</v>
      </c>
      <c r="Q724" s="66"/>
    </row>
    <row r="725" spans="3:18" s="15" customFormat="1">
      <c r="C725" s="122"/>
      <c r="D725" s="176"/>
      <c r="E725" s="129"/>
      <c r="F725" s="129"/>
      <c r="G725" s="129"/>
      <c r="H725" s="59" t="s">
        <v>20</v>
      </c>
      <c r="I725" s="22">
        <f>I730+I735+I755+I870+I895</f>
        <v>118154.3</v>
      </c>
      <c r="J725" s="4">
        <f t="shared" ref="J725:K728" si="272">J730+J735+J755+J870+J895</f>
        <v>118154.3</v>
      </c>
      <c r="K725" s="4">
        <f t="shared" si="272"/>
        <v>115903.2</v>
      </c>
      <c r="L725" s="4">
        <f t="shared" ref="L725:M725" si="273">L730+L735+L755+L870+L895</f>
        <v>29810.3</v>
      </c>
      <c r="M725" s="4">
        <f t="shared" si="273"/>
        <v>29810.3</v>
      </c>
      <c r="N725" s="21">
        <f t="shared" si="267"/>
        <v>25.229974702571127</v>
      </c>
      <c r="O725" s="21">
        <f t="shared" si="268"/>
        <v>25.229974702571127</v>
      </c>
      <c r="P725" s="21">
        <f t="shared" si="269"/>
        <v>25.719997377121601</v>
      </c>
      <c r="Q725" s="66"/>
    </row>
    <row r="726" spans="3:18" s="15" customFormat="1">
      <c r="C726" s="122"/>
      <c r="D726" s="176"/>
      <c r="E726" s="129"/>
      <c r="F726" s="129"/>
      <c r="G726" s="129"/>
      <c r="H726" s="59" t="s">
        <v>21</v>
      </c>
      <c r="I726" s="22">
        <f>I731+I736+I756+I871+I896</f>
        <v>0</v>
      </c>
      <c r="J726" s="4">
        <f t="shared" si="272"/>
        <v>0</v>
      </c>
      <c r="K726" s="4">
        <f t="shared" si="272"/>
        <v>0</v>
      </c>
      <c r="L726" s="4">
        <f t="shared" ref="L726:M726" si="274">L731+L736+L756+L871+L896</f>
        <v>0</v>
      </c>
      <c r="M726" s="4">
        <f t="shared" si="274"/>
        <v>0</v>
      </c>
      <c r="N726" s="21"/>
      <c r="O726" s="21"/>
      <c r="P726" s="21"/>
      <c r="Q726" s="66"/>
    </row>
    <row r="727" spans="3:18" s="15" customFormat="1">
      <c r="C727" s="122"/>
      <c r="D727" s="176"/>
      <c r="E727" s="129"/>
      <c r="F727" s="129"/>
      <c r="G727" s="129"/>
      <c r="H727" s="59" t="s">
        <v>31</v>
      </c>
      <c r="I727" s="22">
        <f>I732+I737+I757+I872+I897</f>
        <v>620785</v>
      </c>
      <c r="J727" s="4">
        <f t="shared" si="272"/>
        <v>0</v>
      </c>
      <c r="K727" s="4">
        <f t="shared" si="272"/>
        <v>0</v>
      </c>
      <c r="L727" s="4">
        <f t="shared" ref="L727:M727" si="275">L732+L737+L757+L872+L897</f>
        <v>0</v>
      </c>
      <c r="M727" s="4">
        <f t="shared" si="275"/>
        <v>89720.3</v>
      </c>
      <c r="N727" s="21">
        <f t="shared" si="267"/>
        <v>14.452717124286185</v>
      </c>
      <c r="O727" s="21" t="e">
        <f t="shared" si="268"/>
        <v>#DIV/0!</v>
      </c>
      <c r="P727" s="21" t="e">
        <f t="shared" si="269"/>
        <v>#DIV/0!</v>
      </c>
      <c r="Q727" s="66"/>
    </row>
    <row r="728" spans="3:18" s="15" customFormat="1">
      <c r="C728" s="122"/>
      <c r="D728" s="176"/>
      <c r="E728" s="129"/>
      <c r="F728" s="129"/>
      <c r="G728" s="129"/>
      <c r="H728" s="59" t="s">
        <v>35</v>
      </c>
      <c r="I728" s="22">
        <f>I733+I738+I758+I873+I898</f>
        <v>686.3</v>
      </c>
      <c r="J728" s="4">
        <f t="shared" si="272"/>
        <v>0</v>
      </c>
      <c r="K728" s="4">
        <f t="shared" si="272"/>
        <v>0</v>
      </c>
      <c r="L728" s="4">
        <f t="shared" ref="L728:M728" si="276">L733+L738+L758+L873+L898</f>
        <v>0</v>
      </c>
      <c r="M728" s="4">
        <f t="shared" si="276"/>
        <v>0</v>
      </c>
      <c r="N728" s="21">
        <f t="shared" si="267"/>
        <v>0</v>
      </c>
      <c r="O728" s="21" t="e">
        <f t="shared" si="268"/>
        <v>#DIV/0!</v>
      </c>
      <c r="P728" s="21" t="e">
        <f t="shared" si="269"/>
        <v>#DIV/0!</v>
      </c>
      <c r="Q728" s="66"/>
    </row>
    <row r="729" spans="3:18" s="7" customFormat="1">
      <c r="C729" s="126" t="s">
        <v>365</v>
      </c>
      <c r="D729" s="163" t="s">
        <v>366</v>
      </c>
      <c r="E729" s="116" t="s">
        <v>34</v>
      </c>
      <c r="F729" s="116">
        <v>2021</v>
      </c>
      <c r="G729" s="116">
        <v>2023</v>
      </c>
      <c r="H729" s="59" t="s">
        <v>19</v>
      </c>
      <c r="I729" s="22">
        <f>I730+I731+I732+I733</f>
        <v>735975.60000000009</v>
      </c>
      <c r="J729" s="4">
        <f t="shared" ref="J729:M729" si="277">J730+J731+J732+J733</f>
        <v>114504.3</v>
      </c>
      <c r="K729" s="4">
        <f t="shared" si="277"/>
        <v>112618.2</v>
      </c>
      <c r="L729" s="4">
        <f t="shared" si="277"/>
        <v>29810.3</v>
      </c>
      <c r="M729" s="4">
        <f t="shared" si="277"/>
        <v>119530.6</v>
      </c>
      <c r="N729" s="21">
        <f t="shared" si="267"/>
        <v>16.24110908024668</v>
      </c>
      <c r="O729" s="21">
        <f t="shared" si="268"/>
        <v>104.3896168091504</v>
      </c>
      <c r="P729" s="21">
        <f t="shared" si="269"/>
        <v>26.470233052916846</v>
      </c>
      <c r="Q729" s="65"/>
    </row>
    <row r="730" spans="3:18" s="7" customFormat="1">
      <c r="C730" s="127"/>
      <c r="D730" s="164"/>
      <c r="E730" s="117"/>
      <c r="F730" s="117"/>
      <c r="G730" s="117"/>
      <c r="H730" s="59" t="s">
        <v>20</v>
      </c>
      <c r="I730" s="22">
        <v>114504.3</v>
      </c>
      <c r="J730" s="4">
        <v>114504.3</v>
      </c>
      <c r="K730" s="4">
        <v>112618.2</v>
      </c>
      <c r="L730" s="4">
        <v>29810.3</v>
      </c>
      <c r="M730" s="4">
        <v>29810.3</v>
      </c>
      <c r="N730" s="21">
        <f t="shared" si="267"/>
        <v>26.034218802263322</v>
      </c>
      <c r="O730" s="21">
        <f t="shared" si="268"/>
        <v>26.034218802263322</v>
      </c>
      <c r="P730" s="21">
        <f t="shared" si="269"/>
        <v>26.470233052916846</v>
      </c>
      <c r="Q730" s="65"/>
    </row>
    <row r="731" spans="3:18" s="7" customFormat="1">
      <c r="C731" s="127"/>
      <c r="D731" s="164"/>
      <c r="E731" s="117"/>
      <c r="F731" s="117"/>
      <c r="G731" s="117"/>
      <c r="H731" s="59" t="s">
        <v>21</v>
      </c>
      <c r="I731" s="22">
        <v>0</v>
      </c>
      <c r="J731" s="4">
        <v>0</v>
      </c>
      <c r="K731" s="4">
        <v>0</v>
      </c>
      <c r="L731" s="4"/>
      <c r="M731" s="4"/>
      <c r="N731" s="21"/>
      <c r="O731" s="21"/>
      <c r="P731" s="21"/>
      <c r="Q731" s="65"/>
    </row>
    <row r="732" spans="3:18" s="7" customFormat="1">
      <c r="C732" s="127"/>
      <c r="D732" s="164"/>
      <c r="E732" s="117"/>
      <c r="F732" s="117"/>
      <c r="G732" s="117"/>
      <c r="H732" s="59" t="s">
        <v>31</v>
      </c>
      <c r="I732" s="22">
        <v>620785</v>
      </c>
      <c r="J732" s="4"/>
      <c r="K732" s="4"/>
      <c r="L732" s="4"/>
      <c r="M732" s="4">
        <v>89720.3</v>
      </c>
      <c r="N732" s="21">
        <f t="shared" si="267"/>
        <v>14.452717124286185</v>
      </c>
      <c r="O732" s="21" t="e">
        <f t="shared" si="268"/>
        <v>#DIV/0!</v>
      </c>
      <c r="P732" s="21" t="e">
        <f t="shared" si="269"/>
        <v>#DIV/0!</v>
      </c>
      <c r="Q732" s="65">
        <v>401938.5</v>
      </c>
      <c r="R732" s="65">
        <v>89720.3</v>
      </c>
    </row>
    <row r="733" spans="3:18" s="7" customFormat="1">
      <c r="C733" s="128"/>
      <c r="D733" s="165"/>
      <c r="E733" s="118"/>
      <c r="F733" s="118"/>
      <c r="G733" s="118"/>
      <c r="H733" s="59" t="s">
        <v>35</v>
      </c>
      <c r="I733" s="22">
        <v>686.3</v>
      </c>
      <c r="J733" s="4"/>
      <c r="K733" s="4"/>
      <c r="L733" s="4"/>
      <c r="M733" s="4"/>
      <c r="N733" s="21">
        <f t="shared" si="267"/>
        <v>0</v>
      </c>
      <c r="O733" s="21" t="e">
        <f t="shared" si="268"/>
        <v>#DIV/0!</v>
      </c>
      <c r="P733" s="21" t="e">
        <f t="shared" si="269"/>
        <v>#DIV/0!</v>
      </c>
      <c r="Q733" s="65"/>
    </row>
    <row r="734" spans="3:18" s="7" customFormat="1">
      <c r="C734" s="97" t="s">
        <v>367</v>
      </c>
      <c r="D734" s="130" t="s">
        <v>368</v>
      </c>
      <c r="E734" s="148" t="s">
        <v>369</v>
      </c>
      <c r="F734" s="148">
        <v>2021</v>
      </c>
      <c r="G734" s="148">
        <v>2023</v>
      </c>
      <c r="H734" s="55" t="s">
        <v>19</v>
      </c>
      <c r="I734" s="22">
        <f>I735+I736+I737+I738</f>
        <v>1000</v>
      </c>
      <c r="J734" s="4">
        <f t="shared" ref="J734:K734" si="278">J735+J736+J737+J738</f>
        <v>1000</v>
      </c>
      <c r="K734" s="4">
        <f t="shared" si="278"/>
        <v>900</v>
      </c>
      <c r="L734" s="4">
        <f t="shared" ref="L734:M734" si="279">L739+L744+L749</f>
        <v>0</v>
      </c>
      <c r="M734" s="4">
        <f t="shared" si="279"/>
        <v>0</v>
      </c>
      <c r="N734" s="21">
        <f t="shared" si="267"/>
        <v>0</v>
      </c>
      <c r="O734" s="21">
        <f t="shared" si="268"/>
        <v>0</v>
      </c>
      <c r="P734" s="21">
        <f t="shared" si="269"/>
        <v>0</v>
      </c>
      <c r="Q734" s="65"/>
    </row>
    <row r="735" spans="3:18" s="7" customFormat="1">
      <c r="C735" s="98"/>
      <c r="D735" s="131"/>
      <c r="E735" s="149"/>
      <c r="F735" s="149"/>
      <c r="G735" s="149"/>
      <c r="H735" s="55" t="s">
        <v>20</v>
      </c>
      <c r="I735" s="23">
        <f>I740+I745+I750</f>
        <v>1000</v>
      </c>
      <c r="J735" s="24">
        <f t="shared" ref="J735:K735" si="280">J740+J745+J750</f>
        <v>1000</v>
      </c>
      <c r="K735" s="24">
        <f t="shared" si="280"/>
        <v>900</v>
      </c>
      <c r="L735" s="4"/>
      <c r="M735" s="4"/>
      <c r="N735" s="21">
        <f t="shared" si="267"/>
        <v>0</v>
      </c>
      <c r="O735" s="21">
        <f t="shared" si="268"/>
        <v>0</v>
      </c>
      <c r="P735" s="21">
        <f t="shared" si="269"/>
        <v>0</v>
      </c>
      <c r="Q735" s="65"/>
    </row>
    <row r="736" spans="3:18" s="7" customFormat="1">
      <c r="C736" s="98"/>
      <c r="D736" s="131"/>
      <c r="E736" s="149"/>
      <c r="F736" s="149"/>
      <c r="G736" s="149"/>
      <c r="H736" s="55" t="s">
        <v>21</v>
      </c>
      <c r="I736" s="23">
        <f t="shared" ref="I736:K738" si="281">I741+I746+I751</f>
        <v>0</v>
      </c>
      <c r="J736" s="24">
        <f t="shared" si="281"/>
        <v>0</v>
      </c>
      <c r="K736" s="24">
        <f t="shared" si="281"/>
        <v>0</v>
      </c>
      <c r="L736" s="4"/>
      <c r="M736" s="4"/>
      <c r="N736" s="21"/>
      <c r="O736" s="21"/>
      <c r="P736" s="21"/>
      <c r="Q736" s="65"/>
    </row>
    <row r="737" spans="3:17" s="7" customFormat="1">
      <c r="C737" s="98"/>
      <c r="D737" s="131"/>
      <c r="E737" s="149"/>
      <c r="F737" s="149"/>
      <c r="G737" s="149"/>
      <c r="H737" s="55" t="s">
        <v>31</v>
      </c>
      <c r="I737" s="23">
        <f t="shared" si="281"/>
        <v>0</v>
      </c>
      <c r="J737" s="24">
        <f t="shared" si="281"/>
        <v>0</v>
      </c>
      <c r="K737" s="24">
        <f t="shared" si="281"/>
        <v>0</v>
      </c>
      <c r="L737" s="4"/>
      <c r="M737" s="4"/>
      <c r="N737" s="21"/>
      <c r="O737" s="21"/>
      <c r="P737" s="21"/>
      <c r="Q737" s="65"/>
    </row>
    <row r="738" spans="3:17" s="7" customFormat="1">
      <c r="C738" s="99"/>
      <c r="D738" s="132"/>
      <c r="E738" s="150"/>
      <c r="F738" s="150"/>
      <c r="G738" s="150"/>
      <c r="H738" s="55" t="s">
        <v>35</v>
      </c>
      <c r="I738" s="23">
        <f t="shared" si="281"/>
        <v>0</v>
      </c>
      <c r="J738" s="24">
        <f t="shared" si="281"/>
        <v>0</v>
      </c>
      <c r="K738" s="24">
        <f t="shared" si="281"/>
        <v>0</v>
      </c>
      <c r="L738" s="4"/>
      <c r="M738" s="4"/>
      <c r="N738" s="21"/>
      <c r="O738" s="21"/>
      <c r="P738" s="21"/>
      <c r="Q738" s="65"/>
    </row>
    <row r="739" spans="3:17" s="7" customFormat="1">
      <c r="C739" s="97" t="s">
        <v>370</v>
      </c>
      <c r="D739" s="143" t="s">
        <v>371</v>
      </c>
      <c r="E739" s="138" t="s">
        <v>372</v>
      </c>
      <c r="F739" s="148">
        <v>2021</v>
      </c>
      <c r="G739" s="148">
        <v>2023</v>
      </c>
      <c r="H739" s="55" t="s">
        <v>19</v>
      </c>
      <c r="I739" s="22">
        <f>I740+I741+I742+I743</f>
        <v>350</v>
      </c>
      <c r="J739" s="4">
        <f t="shared" ref="J739:M739" si="282">J740+J741+J742+J743</f>
        <v>350</v>
      </c>
      <c r="K739" s="4">
        <f t="shared" si="282"/>
        <v>300</v>
      </c>
      <c r="L739" s="4">
        <f t="shared" si="282"/>
        <v>0</v>
      </c>
      <c r="M739" s="4">
        <f t="shared" si="282"/>
        <v>0</v>
      </c>
      <c r="N739" s="21">
        <f t="shared" si="267"/>
        <v>0</v>
      </c>
      <c r="O739" s="21">
        <f t="shared" si="268"/>
        <v>0</v>
      </c>
      <c r="P739" s="21">
        <f t="shared" si="269"/>
        <v>0</v>
      </c>
      <c r="Q739" s="65"/>
    </row>
    <row r="740" spans="3:17" s="7" customFormat="1">
      <c r="C740" s="98"/>
      <c r="D740" s="143"/>
      <c r="E740" s="138"/>
      <c r="F740" s="149"/>
      <c r="G740" s="149"/>
      <c r="H740" s="55" t="s">
        <v>20</v>
      </c>
      <c r="I740" s="23">
        <v>350</v>
      </c>
      <c r="J740" s="24">
        <v>350</v>
      </c>
      <c r="K740" s="24">
        <v>300</v>
      </c>
      <c r="L740" s="4"/>
      <c r="M740" s="4"/>
      <c r="N740" s="21">
        <f t="shared" si="267"/>
        <v>0</v>
      </c>
      <c r="O740" s="21">
        <f t="shared" si="268"/>
        <v>0</v>
      </c>
      <c r="P740" s="21">
        <f t="shared" si="269"/>
        <v>0</v>
      </c>
      <c r="Q740" s="65"/>
    </row>
    <row r="741" spans="3:17" s="7" customFormat="1">
      <c r="C741" s="98"/>
      <c r="D741" s="143"/>
      <c r="E741" s="138"/>
      <c r="F741" s="149"/>
      <c r="G741" s="149"/>
      <c r="H741" s="55" t="s">
        <v>21</v>
      </c>
      <c r="I741" s="23">
        <v>0</v>
      </c>
      <c r="J741" s="24">
        <v>0</v>
      </c>
      <c r="K741" s="24">
        <v>0</v>
      </c>
      <c r="L741" s="4"/>
      <c r="M741" s="4"/>
      <c r="N741" s="21"/>
      <c r="O741" s="21"/>
      <c r="P741" s="21"/>
      <c r="Q741" s="65"/>
    </row>
    <row r="742" spans="3:17" s="7" customFormat="1">
      <c r="C742" s="98"/>
      <c r="D742" s="143"/>
      <c r="E742" s="138"/>
      <c r="F742" s="149"/>
      <c r="G742" s="149"/>
      <c r="H742" s="55" t="s">
        <v>31</v>
      </c>
      <c r="I742" s="23">
        <v>0</v>
      </c>
      <c r="J742" s="24">
        <v>0</v>
      </c>
      <c r="K742" s="24">
        <v>0</v>
      </c>
      <c r="L742" s="4"/>
      <c r="M742" s="4"/>
      <c r="N742" s="21"/>
      <c r="O742" s="21"/>
      <c r="P742" s="21"/>
      <c r="Q742" s="65"/>
    </row>
    <row r="743" spans="3:17" s="7" customFormat="1">
      <c r="C743" s="99"/>
      <c r="D743" s="143"/>
      <c r="E743" s="138"/>
      <c r="F743" s="150"/>
      <c r="G743" s="150"/>
      <c r="H743" s="55" t="s">
        <v>35</v>
      </c>
      <c r="I743" s="23">
        <v>0</v>
      </c>
      <c r="J743" s="24">
        <v>0</v>
      </c>
      <c r="K743" s="24">
        <v>0</v>
      </c>
      <c r="L743" s="4"/>
      <c r="M743" s="4"/>
      <c r="N743" s="21"/>
      <c r="O743" s="21"/>
      <c r="P743" s="21"/>
      <c r="Q743" s="65"/>
    </row>
    <row r="744" spans="3:17" s="7" customFormat="1">
      <c r="C744" s="97" t="s">
        <v>373</v>
      </c>
      <c r="D744" s="143" t="s">
        <v>374</v>
      </c>
      <c r="E744" s="138" t="s">
        <v>375</v>
      </c>
      <c r="F744" s="148">
        <v>2021</v>
      </c>
      <c r="G744" s="148">
        <v>2023</v>
      </c>
      <c r="H744" s="55" t="s">
        <v>19</v>
      </c>
      <c r="I744" s="22">
        <f>I745+I746+I747+I748</f>
        <v>300</v>
      </c>
      <c r="J744" s="4">
        <f t="shared" ref="J744:M744" si="283">J745+J746+J747+J748</f>
        <v>300</v>
      </c>
      <c r="K744" s="4">
        <f t="shared" si="283"/>
        <v>300</v>
      </c>
      <c r="L744" s="4">
        <f t="shared" si="283"/>
        <v>0</v>
      </c>
      <c r="M744" s="4">
        <f t="shared" si="283"/>
        <v>0</v>
      </c>
      <c r="N744" s="21">
        <f t="shared" si="267"/>
        <v>0</v>
      </c>
      <c r="O744" s="21">
        <f t="shared" si="268"/>
        <v>0</v>
      </c>
      <c r="P744" s="21">
        <f t="shared" si="269"/>
        <v>0</v>
      </c>
      <c r="Q744" s="65"/>
    </row>
    <row r="745" spans="3:17" s="7" customFormat="1">
      <c r="C745" s="98"/>
      <c r="D745" s="143"/>
      <c r="E745" s="138"/>
      <c r="F745" s="149"/>
      <c r="G745" s="149"/>
      <c r="H745" s="55" t="s">
        <v>20</v>
      </c>
      <c r="I745" s="23">
        <v>300</v>
      </c>
      <c r="J745" s="24">
        <v>300</v>
      </c>
      <c r="K745" s="24">
        <v>300</v>
      </c>
      <c r="L745" s="4"/>
      <c r="M745" s="4"/>
      <c r="N745" s="21">
        <f t="shared" si="267"/>
        <v>0</v>
      </c>
      <c r="O745" s="21">
        <f t="shared" si="268"/>
        <v>0</v>
      </c>
      <c r="P745" s="21">
        <f t="shared" si="269"/>
        <v>0</v>
      </c>
      <c r="Q745" s="65"/>
    </row>
    <row r="746" spans="3:17" s="7" customFormat="1">
      <c r="C746" s="98"/>
      <c r="D746" s="143"/>
      <c r="E746" s="138"/>
      <c r="F746" s="149"/>
      <c r="G746" s="149"/>
      <c r="H746" s="55" t="s">
        <v>21</v>
      </c>
      <c r="I746" s="23">
        <v>0</v>
      </c>
      <c r="J746" s="24">
        <v>0</v>
      </c>
      <c r="K746" s="24">
        <v>0</v>
      </c>
      <c r="L746" s="4"/>
      <c r="M746" s="4"/>
      <c r="N746" s="21"/>
      <c r="O746" s="21"/>
      <c r="P746" s="21"/>
      <c r="Q746" s="65"/>
    </row>
    <row r="747" spans="3:17" s="7" customFormat="1">
      <c r="C747" s="98"/>
      <c r="D747" s="143"/>
      <c r="E747" s="138"/>
      <c r="F747" s="149"/>
      <c r="G747" s="149"/>
      <c r="H747" s="55" t="s">
        <v>31</v>
      </c>
      <c r="I747" s="23">
        <v>0</v>
      </c>
      <c r="J747" s="24">
        <v>0</v>
      </c>
      <c r="K747" s="24">
        <v>0</v>
      </c>
      <c r="L747" s="4"/>
      <c r="M747" s="4"/>
      <c r="N747" s="21"/>
      <c r="O747" s="21"/>
      <c r="P747" s="21"/>
      <c r="Q747" s="65"/>
    </row>
    <row r="748" spans="3:17" s="7" customFormat="1">
      <c r="C748" s="99"/>
      <c r="D748" s="143"/>
      <c r="E748" s="138"/>
      <c r="F748" s="150"/>
      <c r="G748" s="150"/>
      <c r="H748" s="55" t="s">
        <v>35</v>
      </c>
      <c r="I748" s="23">
        <v>0</v>
      </c>
      <c r="J748" s="24">
        <v>0</v>
      </c>
      <c r="K748" s="24">
        <v>0</v>
      </c>
      <c r="L748" s="4"/>
      <c r="M748" s="4"/>
      <c r="N748" s="21"/>
      <c r="O748" s="21"/>
      <c r="P748" s="21"/>
      <c r="Q748" s="65"/>
    </row>
    <row r="749" spans="3:17" s="7" customFormat="1">
      <c r="C749" s="122" t="s">
        <v>376</v>
      </c>
      <c r="D749" s="130" t="s">
        <v>377</v>
      </c>
      <c r="E749" s="148" t="s">
        <v>378</v>
      </c>
      <c r="F749" s="148">
        <v>2021</v>
      </c>
      <c r="G749" s="148">
        <v>2023</v>
      </c>
      <c r="H749" s="55" t="s">
        <v>19</v>
      </c>
      <c r="I749" s="22">
        <f>I750+I751+I752+I753</f>
        <v>350</v>
      </c>
      <c r="J749" s="4">
        <f t="shared" ref="J749:M749" si="284">J750+J751+J752+J753</f>
        <v>350</v>
      </c>
      <c r="K749" s="4">
        <f t="shared" si="284"/>
        <v>300</v>
      </c>
      <c r="L749" s="4">
        <f t="shared" si="284"/>
        <v>0</v>
      </c>
      <c r="M749" s="4">
        <f t="shared" si="284"/>
        <v>0</v>
      </c>
      <c r="N749" s="21">
        <f t="shared" si="267"/>
        <v>0</v>
      </c>
      <c r="O749" s="21">
        <f t="shared" si="268"/>
        <v>0</v>
      </c>
      <c r="P749" s="21">
        <f t="shared" si="269"/>
        <v>0</v>
      </c>
      <c r="Q749" s="65"/>
    </row>
    <row r="750" spans="3:17" s="7" customFormat="1">
      <c r="C750" s="122"/>
      <c r="D750" s="131"/>
      <c r="E750" s="149"/>
      <c r="F750" s="149"/>
      <c r="G750" s="149"/>
      <c r="H750" s="55" t="s">
        <v>20</v>
      </c>
      <c r="I750" s="23">
        <v>350</v>
      </c>
      <c r="J750" s="24">
        <v>350</v>
      </c>
      <c r="K750" s="24">
        <v>300</v>
      </c>
      <c r="L750" s="4"/>
      <c r="M750" s="4"/>
      <c r="N750" s="21">
        <f t="shared" si="267"/>
        <v>0</v>
      </c>
      <c r="O750" s="21">
        <f t="shared" si="268"/>
        <v>0</v>
      </c>
      <c r="P750" s="21">
        <f t="shared" si="269"/>
        <v>0</v>
      </c>
      <c r="Q750" s="65"/>
    </row>
    <row r="751" spans="3:17" s="7" customFormat="1">
      <c r="C751" s="122"/>
      <c r="D751" s="131"/>
      <c r="E751" s="149"/>
      <c r="F751" s="149"/>
      <c r="G751" s="149"/>
      <c r="H751" s="55" t="s">
        <v>21</v>
      </c>
      <c r="I751" s="23">
        <v>0</v>
      </c>
      <c r="J751" s="24">
        <v>0</v>
      </c>
      <c r="K751" s="24">
        <v>0</v>
      </c>
      <c r="L751" s="4"/>
      <c r="M751" s="4"/>
      <c r="N751" s="21"/>
      <c r="O751" s="21"/>
      <c r="P751" s="21"/>
      <c r="Q751" s="65"/>
    </row>
    <row r="752" spans="3:17" s="7" customFormat="1">
      <c r="C752" s="122"/>
      <c r="D752" s="131"/>
      <c r="E752" s="149"/>
      <c r="F752" s="149"/>
      <c r="G752" s="149"/>
      <c r="H752" s="55" t="s">
        <v>31</v>
      </c>
      <c r="I752" s="23">
        <v>0</v>
      </c>
      <c r="J752" s="24">
        <v>0</v>
      </c>
      <c r="K752" s="24">
        <v>0</v>
      </c>
      <c r="L752" s="4"/>
      <c r="M752" s="4"/>
      <c r="N752" s="21"/>
      <c r="O752" s="21"/>
      <c r="P752" s="21"/>
      <c r="Q752" s="65"/>
    </row>
    <row r="753" spans="3:17" s="7" customFormat="1">
      <c r="C753" s="122"/>
      <c r="D753" s="132"/>
      <c r="E753" s="150"/>
      <c r="F753" s="150"/>
      <c r="G753" s="150"/>
      <c r="H753" s="55" t="s">
        <v>35</v>
      </c>
      <c r="I753" s="23">
        <v>0</v>
      </c>
      <c r="J753" s="24">
        <v>0</v>
      </c>
      <c r="K753" s="24">
        <v>0</v>
      </c>
      <c r="L753" s="4"/>
      <c r="M753" s="4"/>
      <c r="N753" s="21"/>
      <c r="O753" s="21"/>
      <c r="P753" s="21"/>
      <c r="Q753" s="65"/>
    </row>
    <row r="754" spans="3:17" s="7" customFormat="1">
      <c r="C754" s="122" t="s">
        <v>379</v>
      </c>
      <c r="D754" s="143" t="s">
        <v>380</v>
      </c>
      <c r="E754" s="138" t="s">
        <v>47</v>
      </c>
      <c r="F754" s="138">
        <v>2021</v>
      </c>
      <c r="G754" s="138">
        <v>2023</v>
      </c>
      <c r="H754" s="55" t="s">
        <v>19</v>
      </c>
      <c r="I754" s="22">
        <f>I755+I756+I757+I758</f>
        <v>2465</v>
      </c>
      <c r="J754" s="4">
        <f t="shared" ref="J754:K754" si="285">J755+J756+J757+J758</f>
        <v>2465</v>
      </c>
      <c r="K754" s="4">
        <f t="shared" si="285"/>
        <v>2218.5</v>
      </c>
      <c r="L754" s="4">
        <f t="shared" ref="L754:M754" si="286">SUM(L755:L758)</f>
        <v>0</v>
      </c>
      <c r="M754" s="4">
        <f t="shared" si="286"/>
        <v>0</v>
      </c>
      <c r="N754" s="21">
        <f t="shared" si="267"/>
        <v>0</v>
      </c>
      <c r="O754" s="21">
        <f t="shared" si="268"/>
        <v>0</v>
      </c>
      <c r="P754" s="21">
        <f t="shared" si="269"/>
        <v>0</v>
      </c>
      <c r="Q754" s="65"/>
    </row>
    <row r="755" spans="3:17" s="7" customFormat="1">
      <c r="C755" s="122"/>
      <c r="D755" s="143"/>
      <c r="E755" s="138"/>
      <c r="F755" s="138"/>
      <c r="G755" s="138"/>
      <c r="H755" s="55" t="s">
        <v>20</v>
      </c>
      <c r="I755" s="23">
        <f>I760+I765+I770+I775+I780+I785+I790+I795+I800+I805+I810+I815+I820+I825+I830+I835+I840+I845+I850+I855+I860+I865</f>
        <v>2465</v>
      </c>
      <c r="J755" s="24">
        <f t="shared" ref="J755:K755" si="287">J760+J765+J770+J775+J780+J785+J790+J795+J800+J805+J810+J815+J820+J825+J830+J835+J840+J845+J850+J855+J860+J865</f>
        <v>2465</v>
      </c>
      <c r="K755" s="24">
        <f t="shared" si="287"/>
        <v>2218.5</v>
      </c>
      <c r="L755" s="4"/>
      <c r="M755" s="4"/>
      <c r="N755" s="21">
        <f t="shared" si="267"/>
        <v>0</v>
      </c>
      <c r="O755" s="21">
        <f t="shared" si="268"/>
        <v>0</v>
      </c>
      <c r="P755" s="21">
        <f t="shared" si="269"/>
        <v>0</v>
      </c>
      <c r="Q755" s="65"/>
    </row>
    <row r="756" spans="3:17" s="7" customFormat="1">
      <c r="C756" s="122"/>
      <c r="D756" s="143"/>
      <c r="E756" s="138"/>
      <c r="F756" s="138"/>
      <c r="G756" s="138"/>
      <c r="H756" s="55" t="s">
        <v>21</v>
      </c>
      <c r="I756" s="23">
        <v>0</v>
      </c>
      <c r="J756" s="24">
        <v>0</v>
      </c>
      <c r="K756" s="24">
        <v>0</v>
      </c>
      <c r="L756" s="4"/>
      <c r="M756" s="4"/>
      <c r="N756" s="21"/>
      <c r="O756" s="21"/>
      <c r="P756" s="21"/>
      <c r="Q756" s="65"/>
    </row>
    <row r="757" spans="3:17" s="7" customFormat="1">
      <c r="C757" s="122"/>
      <c r="D757" s="143"/>
      <c r="E757" s="138"/>
      <c r="F757" s="138"/>
      <c r="G757" s="138"/>
      <c r="H757" s="55" t="s">
        <v>31</v>
      </c>
      <c r="I757" s="23">
        <v>0</v>
      </c>
      <c r="J757" s="24">
        <v>0</v>
      </c>
      <c r="K757" s="24">
        <v>0</v>
      </c>
      <c r="L757" s="4"/>
      <c r="M757" s="4"/>
      <c r="N757" s="21"/>
      <c r="O757" s="21"/>
      <c r="P757" s="21"/>
      <c r="Q757" s="65"/>
    </row>
    <row r="758" spans="3:17" s="7" customFormat="1">
      <c r="C758" s="122"/>
      <c r="D758" s="143"/>
      <c r="E758" s="138"/>
      <c r="F758" s="138"/>
      <c r="G758" s="138"/>
      <c r="H758" s="55" t="s">
        <v>35</v>
      </c>
      <c r="I758" s="23">
        <v>0</v>
      </c>
      <c r="J758" s="24">
        <v>0</v>
      </c>
      <c r="K758" s="24">
        <v>0</v>
      </c>
      <c r="L758" s="4"/>
      <c r="M758" s="4"/>
      <c r="N758" s="21"/>
      <c r="O758" s="21"/>
      <c r="P758" s="21"/>
      <c r="Q758" s="65"/>
    </row>
    <row r="759" spans="3:17" s="7" customFormat="1">
      <c r="C759" s="136" t="s">
        <v>381</v>
      </c>
      <c r="D759" s="143" t="s">
        <v>382</v>
      </c>
      <c r="E759" s="138" t="s">
        <v>383</v>
      </c>
      <c r="F759" s="148">
        <v>2021</v>
      </c>
      <c r="G759" s="148">
        <v>2021</v>
      </c>
      <c r="H759" s="55" t="s">
        <v>19</v>
      </c>
      <c r="I759" s="22">
        <f>I760+I761+I762+I763</f>
        <v>300</v>
      </c>
      <c r="J759" s="4">
        <f t="shared" ref="J759:K759" si="288">J760+J761+J762+J763</f>
        <v>300</v>
      </c>
      <c r="K759" s="4">
        <f t="shared" si="288"/>
        <v>263.5</v>
      </c>
      <c r="L759" s="4">
        <f t="shared" ref="L759:M759" si="289">L760</f>
        <v>0</v>
      </c>
      <c r="M759" s="4">
        <f t="shared" si="289"/>
        <v>0</v>
      </c>
      <c r="N759" s="21">
        <f t="shared" si="267"/>
        <v>0</v>
      </c>
      <c r="O759" s="21">
        <f t="shared" si="268"/>
        <v>0</v>
      </c>
      <c r="P759" s="21">
        <f t="shared" si="269"/>
        <v>0</v>
      </c>
      <c r="Q759" s="65"/>
    </row>
    <row r="760" spans="3:17" s="7" customFormat="1">
      <c r="C760" s="136"/>
      <c r="D760" s="143"/>
      <c r="E760" s="138"/>
      <c r="F760" s="149"/>
      <c r="G760" s="149"/>
      <c r="H760" s="55" t="s">
        <v>20</v>
      </c>
      <c r="I760" s="23">
        <v>300</v>
      </c>
      <c r="J760" s="24">
        <v>300</v>
      </c>
      <c r="K760" s="24">
        <v>263.5</v>
      </c>
      <c r="L760" s="4"/>
      <c r="M760" s="4"/>
      <c r="N760" s="21">
        <f t="shared" si="267"/>
        <v>0</v>
      </c>
      <c r="O760" s="21">
        <f t="shared" si="268"/>
        <v>0</v>
      </c>
      <c r="P760" s="21">
        <f t="shared" si="269"/>
        <v>0</v>
      </c>
      <c r="Q760" s="65"/>
    </row>
    <row r="761" spans="3:17" s="7" customFormat="1">
      <c r="C761" s="136"/>
      <c r="D761" s="143"/>
      <c r="E761" s="138"/>
      <c r="F761" s="149"/>
      <c r="G761" s="149"/>
      <c r="H761" s="55" t="s">
        <v>21</v>
      </c>
      <c r="I761" s="23">
        <v>0</v>
      </c>
      <c r="J761" s="24">
        <v>0</v>
      </c>
      <c r="K761" s="24">
        <v>0</v>
      </c>
      <c r="L761" s="4"/>
      <c r="M761" s="4"/>
      <c r="N761" s="21"/>
      <c r="O761" s="21"/>
      <c r="P761" s="21"/>
      <c r="Q761" s="65"/>
    </row>
    <row r="762" spans="3:17" s="7" customFormat="1">
      <c r="C762" s="136"/>
      <c r="D762" s="143"/>
      <c r="E762" s="138"/>
      <c r="F762" s="149"/>
      <c r="G762" s="149"/>
      <c r="H762" s="55" t="s">
        <v>31</v>
      </c>
      <c r="I762" s="23">
        <v>0</v>
      </c>
      <c r="J762" s="24">
        <v>0</v>
      </c>
      <c r="K762" s="24">
        <v>0</v>
      </c>
      <c r="L762" s="4"/>
      <c r="M762" s="4"/>
      <c r="N762" s="21"/>
      <c r="O762" s="21"/>
      <c r="P762" s="21"/>
      <c r="Q762" s="65"/>
    </row>
    <row r="763" spans="3:17" s="7" customFormat="1">
      <c r="C763" s="136"/>
      <c r="D763" s="143"/>
      <c r="E763" s="138"/>
      <c r="F763" s="150"/>
      <c r="G763" s="150"/>
      <c r="H763" s="55" t="s">
        <v>35</v>
      </c>
      <c r="I763" s="23">
        <v>0</v>
      </c>
      <c r="J763" s="24">
        <v>0</v>
      </c>
      <c r="K763" s="24">
        <v>0</v>
      </c>
      <c r="L763" s="4"/>
      <c r="M763" s="4"/>
      <c r="N763" s="21"/>
      <c r="O763" s="21"/>
      <c r="P763" s="21"/>
      <c r="Q763" s="65"/>
    </row>
    <row r="764" spans="3:17" s="7" customFormat="1">
      <c r="C764" s="136" t="s">
        <v>384</v>
      </c>
      <c r="D764" s="143" t="s">
        <v>385</v>
      </c>
      <c r="E764" s="148" t="s">
        <v>383</v>
      </c>
      <c r="F764" s="148">
        <v>2021</v>
      </c>
      <c r="G764" s="148">
        <v>2021</v>
      </c>
      <c r="H764" s="55" t="s">
        <v>19</v>
      </c>
      <c r="I764" s="22">
        <f>I765+I766+I767+I768</f>
        <v>170</v>
      </c>
      <c r="J764" s="4">
        <f t="shared" ref="J764:M764" si="290">J765+J766+J767+J768</f>
        <v>170</v>
      </c>
      <c r="K764" s="4">
        <f t="shared" si="290"/>
        <v>150</v>
      </c>
      <c r="L764" s="4">
        <f t="shared" si="290"/>
        <v>0</v>
      </c>
      <c r="M764" s="4">
        <f t="shared" si="290"/>
        <v>0</v>
      </c>
      <c r="N764" s="21">
        <f t="shared" si="267"/>
        <v>0</v>
      </c>
      <c r="O764" s="21">
        <f t="shared" si="268"/>
        <v>0</v>
      </c>
      <c r="P764" s="21">
        <f t="shared" si="269"/>
        <v>0</v>
      </c>
      <c r="Q764" s="65"/>
    </row>
    <row r="765" spans="3:17" s="7" customFormat="1">
      <c r="C765" s="136"/>
      <c r="D765" s="131"/>
      <c r="E765" s="149"/>
      <c r="F765" s="149"/>
      <c r="G765" s="149"/>
      <c r="H765" s="55" t="s">
        <v>20</v>
      </c>
      <c r="I765" s="23">
        <v>170</v>
      </c>
      <c r="J765" s="24">
        <v>170</v>
      </c>
      <c r="K765" s="24">
        <v>150</v>
      </c>
      <c r="L765" s="4"/>
      <c r="M765" s="4"/>
      <c r="N765" s="21">
        <f t="shared" si="267"/>
        <v>0</v>
      </c>
      <c r="O765" s="21">
        <f t="shared" si="268"/>
        <v>0</v>
      </c>
      <c r="P765" s="21">
        <f t="shared" si="269"/>
        <v>0</v>
      </c>
      <c r="Q765" s="65"/>
    </row>
    <row r="766" spans="3:17" s="7" customFormat="1">
      <c r="C766" s="136"/>
      <c r="D766" s="131"/>
      <c r="E766" s="149"/>
      <c r="F766" s="149"/>
      <c r="G766" s="149"/>
      <c r="H766" s="55" t="s">
        <v>21</v>
      </c>
      <c r="I766" s="23">
        <v>0</v>
      </c>
      <c r="J766" s="24">
        <v>0</v>
      </c>
      <c r="K766" s="24">
        <v>0</v>
      </c>
      <c r="L766" s="4"/>
      <c r="M766" s="4"/>
      <c r="N766" s="21"/>
      <c r="O766" s="21"/>
      <c r="P766" s="21"/>
      <c r="Q766" s="65"/>
    </row>
    <row r="767" spans="3:17" s="7" customFormat="1">
      <c r="C767" s="136"/>
      <c r="D767" s="131"/>
      <c r="E767" s="149"/>
      <c r="F767" s="149"/>
      <c r="G767" s="149"/>
      <c r="H767" s="55" t="s">
        <v>31</v>
      </c>
      <c r="I767" s="23">
        <v>0</v>
      </c>
      <c r="J767" s="24">
        <v>0</v>
      </c>
      <c r="K767" s="24">
        <v>0</v>
      </c>
      <c r="L767" s="4"/>
      <c r="M767" s="4"/>
      <c r="N767" s="21"/>
      <c r="O767" s="21"/>
      <c r="P767" s="21"/>
      <c r="Q767" s="65"/>
    </row>
    <row r="768" spans="3:17" s="7" customFormat="1">
      <c r="C768" s="136"/>
      <c r="D768" s="132"/>
      <c r="E768" s="150"/>
      <c r="F768" s="150"/>
      <c r="G768" s="150"/>
      <c r="H768" s="55" t="s">
        <v>35</v>
      </c>
      <c r="I768" s="23">
        <v>0</v>
      </c>
      <c r="J768" s="24">
        <v>0</v>
      </c>
      <c r="K768" s="24">
        <v>0</v>
      </c>
      <c r="L768" s="4"/>
      <c r="M768" s="4"/>
      <c r="N768" s="21"/>
      <c r="O768" s="21"/>
      <c r="P768" s="21"/>
      <c r="Q768" s="65"/>
    </row>
    <row r="769" spans="2:17" s="7" customFormat="1" hidden="1">
      <c r="C769" s="136" t="s">
        <v>386</v>
      </c>
      <c r="D769" s="143" t="s">
        <v>387</v>
      </c>
      <c r="E769" s="138" t="s">
        <v>388</v>
      </c>
      <c r="F769" s="138">
        <v>2022</v>
      </c>
      <c r="G769" s="138">
        <v>2023</v>
      </c>
      <c r="H769" s="55" t="s">
        <v>19</v>
      </c>
      <c r="I769" s="22">
        <f>I770+I771+I772+I773</f>
        <v>0</v>
      </c>
      <c r="J769" s="4">
        <f t="shared" ref="J769:K769" si="291">J770+J771+J772+J773</f>
        <v>0</v>
      </c>
      <c r="K769" s="4">
        <f t="shared" si="291"/>
        <v>0</v>
      </c>
      <c r="L769" s="4">
        <v>0</v>
      </c>
      <c r="M769" s="4">
        <v>0</v>
      </c>
      <c r="N769" s="21"/>
      <c r="O769" s="21"/>
      <c r="P769" s="21"/>
      <c r="Q769" s="65"/>
    </row>
    <row r="770" spans="2:17" s="7" customFormat="1" hidden="1">
      <c r="B770" s="9"/>
      <c r="C770" s="136"/>
      <c r="D770" s="143"/>
      <c r="E770" s="138"/>
      <c r="F770" s="138"/>
      <c r="G770" s="138"/>
      <c r="H770" s="55" t="s">
        <v>20</v>
      </c>
      <c r="I770" s="23">
        <v>0</v>
      </c>
      <c r="J770" s="24">
        <v>0</v>
      </c>
      <c r="K770" s="24">
        <v>0</v>
      </c>
      <c r="L770" s="4"/>
      <c r="M770" s="4"/>
      <c r="N770" s="21"/>
      <c r="O770" s="21"/>
      <c r="P770" s="21"/>
      <c r="Q770" s="65"/>
    </row>
    <row r="771" spans="2:17" s="7" customFormat="1" hidden="1">
      <c r="B771" s="9"/>
      <c r="C771" s="136"/>
      <c r="D771" s="143"/>
      <c r="E771" s="138"/>
      <c r="F771" s="138"/>
      <c r="G771" s="138"/>
      <c r="H771" s="55" t="s">
        <v>21</v>
      </c>
      <c r="I771" s="23">
        <v>0</v>
      </c>
      <c r="J771" s="24">
        <v>0</v>
      </c>
      <c r="K771" s="24">
        <v>0</v>
      </c>
      <c r="L771" s="4"/>
      <c r="M771" s="4"/>
      <c r="N771" s="21"/>
      <c r="O771" s="21"/>
      <c r="P771" s="21"/>
      <c r="Q771" s="65"/>
    </row>
    <row r="772" spans="2:17" s="7" customFormat="1" hidden="1">
      <c r="B772" s="9"/>
      <c r="C772" s="136"/>
      <c r="D772" s="143"/>
      <c r="E772" s="138"/>
      <c r="F772" s="138"/>
      <c r="G772" s="138"/>
      <c r="H772" s="55" t="s">
        <v>31</v>
      </c>
      <c r="I772" s="23">
        <v>0</v>
      </c>
      <c r="J772" s="24">
        <v>0</v>
      </c>
      <c r="K772" s="24">
        <v>0</v>
      </c>
      <c r="L772" s="4"/>
      <c r="M772" s="4"/>
      <c r="N772" s="21"/>
      <c r="O772" s="21"/>
      <c r="P772" s="21"/>
      <c r="Q772" s="65"/>
    </row>
    <row r="773" spans="2:17" s="7" customFormat="1" hidden="1">
      <c r="B773" s="9"/>
      <c r="C773" s="136"/>
      <c r="D773" s="143"/>
      <c r="E773" s="138"/>
      <c r="F773" s="138"/>
      <c r="G773" s="138"/>
      <c r="H773" s="55" t="s">
        <v>35</v>
      </c>
      <c r="I773" s="23">
        <v>0</v>
      </c>
      <c r="J773" s="24">
        <v>0</v>
      </c>
      <c r="K773" s="24">
        <v>0</v>
      </c>
      <c r="L773" s="4"/>
      <c r="M773" s="4"/>
      <c r="N773" s="21"/>
      <c r="O773" s="21"/>
      <c r="P773" s="21"/>
      <c r="Q773" s="65"/>
    </row>
    <row r="774" spans="2:17" s="7" customFormat="1">
      <c r="B774" s="9"/>
      <c r="C774" s="136" t="s">
        <v>389</v>
      </c>
      <c r="D774" s="143" t="s">
        <v>390</v>
      </c>
      <c r="E774" s="138" t="s">
        <v>388</v>
      </c>
      <c r="F774" s="138">
        <v>2021</v>
      </c>
      <c r="G774" s="138">
        <v>2023</v>
      </c>
      <c r="H774" s="55" t="s">
        <v>19</v>
      </c>
      <c r="I774" s="22">
        <f>I775+I776+I777+I778</f>
        <v>200</v>
      </c>
      <c r="J774" s="4">
        <f t="shared" ref="J774:K774" si="292">J775+J776+J777+J778</f>
        <v>200</v>
      </c>
      <c r="K774" s="4">
        <f t="shared" si="292"/>
        <v>200</v>
      </c>
      <c r="L774" s="4">
        <f t="shared" ref="L774:M774" si="293">L775</f>
        <v>0</v>
      </c>
      <c r="M774" s="4">
        <f t="shared" si="293"/>
        <v>0</v>
      </c>
      <c r="N774" s="21">
        <f t="shared" si="267"/>
        <v>0</v>
      </c>
      <c r="O774" s="21">
        <f t="shared" si="268"/>
        <v>0</v>
      </c>
      <c r="P774" s="21">
        <f t="shared" si="269"/>
        <v>0</v>
      </c>
      <c r="Q774" s="65"/>
    </row>
    <row r="775" spans="2:17" s="7" customFormat="1">
      <c r="C775" s="136"/>
      <c r="D775" s="143"/>
      <c r="E775" s="138"/>
      <c r="F775" s="138"/>
      <c r="G775" s="138"/>
      <c r="H775" s="55" t="s">
        <v>20</v>
      </c>
      <c r="I775" s="23">
        <v>200</v>
      </c>
      <c r="J775" s="24">
        <v>200</v>
      </c>
      <c r="K775" s="24">
        <v>200</v>
      </c>
      <c r="L775" s="4"/>
      <c r="M775" s="4"/>
      <c r="N775" s="21">
        <f t="shared" si="267"/>
        <v>0</v>
      </c>
      <c r="O775" s="21">
        <f t="shared" si="268"/>
        <v>0</v>
      </c>
      <c r="P775" s="21">
        <f t="shared" si="269"/>
        <v>0</v>
      </c>
      <c r="Q775" s="65"/>
    </row>
    <row r="776" spans="2:17" s="7" customFormat="1">
      <c r="C776" s="136"/>
      <c r="D776" s="143"/>
      <c r="E776" s="138"/>
      <c r="F776" s="138"/>
      <c r="G776" s="138"/>
      <c r="H776" s="55" t="s">
        <v>21</v>
      </c>
      <c r="I776" s="23">
        <v>0</v>
      </c>
      <c r="J776" s="24">
        <v>0</v>
      </c>
      <c r="K776" s="24">
        <v>0</v>
      </c>
      <c r="L776" s="4"/>
      <c r="M776" s="4"/>
      <c r="N776" s="21"/>
      <c r="O776" s="21"/>
      <c r="P776" s="21"/>
      <c r="Q776" s="65"/>
    </row>
    <row r="777" spans="2:17" s="7" customFormat="1">
      <c r="C777" s="136"/>
      <c r="D777" s="143"/>
      <c r="E777" s="138"/>
      <c r="F777" s="138"/>
      <c r="G777" s="138"/>
      <c r="H777" s="55" t="s">
        <v>31</v>
      </c>
      <c r="I777" s="23">
        <v>0</v>
      </c>
      <c r="J777" s="24">
        <v>0</v>
      </c>
      <c r="K777" s="24">
        <v>0</v>
      </c>
      <c r="L777" s="4"/>
      <c r="M777" s="4"/>
      <c r="N777" s="21"/>
      <c r="O777" s="21"/>
      <c r="P777" s="21"/>
      <c r="Q777" s="65"/>
    </row>
    <row r="778" spans="2:17" s="7" customFormat="1">
      <c r="C778" s="136"/>
      <c r="D778" s="143"/>
      <c r="E778" s="138"/>
      <c r="F778" s="138"/>
      <c r="G778" s="138"/>
      <c r="H778" s="55" t="s">
        <v>35</v>
      </c>
      <c r="I778" s="23">
        <v>0</v>
      </c>
      <c r="J778" s="24">
        <v>0</v>
      </c>
      <c r="K778" s="24">
        <v>0</v>
      </c>
      <c r="L778" s="4"/>
      <c r="M778" s="4"/>
      <c r="N778" s="21"/>
      <c r="O778" s="21"/>
      <c r="P778" s="21"/>
      <c r="Q778" s="65"/>
    </row>
    <row r="779" spans="2:17" s="7" customFormat="1" hidden="1">
      <c r="B779" s="9"/>
      <c r="C779" s="145" t="s">
        <v>391</v>
      </c>
      <c r="D779" s="130" t="s">
        <v>392</v>
      </c>
      <c r="E779" s="148" t="s">
        <v>388</v>
      </c>
      <c r="F779" s="148">
        <v>2022</v>
      </c>
      <c r="G779" s="148">
        <v>2023</v>
      </c>
      <c r="H779" s="55" t="s">
        <v>19</v>
      </c>
      <c r="I779" s="22">
        <f>I780+I781+I782+I783</f>
        <v>0</v>
      </c>
      <c r="J779" s="4">
        <f t="shared" ref="J779:K779" si="294">J780+J781+J782+J783</f>
        <v>0</v>
      </c>
      <c r="K779" s="4">
        <f t="shared" si="294"/>
        <v>0</v>
      </c>
      <c r="L779" s="4">
        <v>0</v>
      </c>
      <c r="M779" s="4">
        <v>0</v>
      </c>
      <c r="N779" s="21"/>
      <c r="O779" s="21"/>
      <c r="P779" s="21"/>
      <c r="Q779" s="65"/>
    </row>
    <row r="780" spans="2:17" s="7" customFormat="1" hidden="1">
      <c r="C780" s="146"/>
      <c r="D780" s="131"/>
      <c r="E780" s="149"/>
      <c r="F780" s="149"/>
      <c r="G780" s="149"/>
      <c r="H780" s="55" t="s">
        <v>20</v>
      </c>
      <c r="I780" s="23">
        <v>0</v>
      </c>
      <c r="J780" s="24">
        <v>0</v>
      </c>
      <c r="K780" s="24">
        <v>0</v>
      </c>
      <c r="L780" s="4"/>
      <c r="M780" s="4"/>
      <c r="N780" s="21"/>
      <c r="O780" s="21"/>
      <c r="P780" s="21"/>
      <c r="Q780" s="65"/>
    </row>
    <row r="781" spans="2:17" s="7" customFormat="1" hidden="1">
      <c r="C781" s="146"/>
      <c r="D781" s="131"/>
      <c r="E781" s="149"/>
      <c r="F781" s="149"/>
      <c r="G781" s="149"/>
      <c r="H781" s="55" t="s">
        <v>21</v>
      </c>
      <c r="I781" s="23">
        <v>0</v>
      </c>
      <c r="J781" s="24">
        <v>0</v>
      </c>
      <c r="K781" s="24">
        <v>0</v>
      </c>
      <c r="L781" s="4"/>
      <c r="M781" s="4"/>
      <c r="N781" s="21"/>
      <c r="O781" s="21"/>
      <c r="P781" s="21"/>
      <c r="Q781" s="65"/>
    </row>
    <row r="782" spans="2:17" s="7" customFormat="1" hidden="1">
      <c r="C782" s="146"/>
      <c r="D782" s="131"/>
      <c r="E782" s="149"/>
      <c r="F782" s="149"/>
      <c r="G782" s="149"/>
      <c r="H782" s="55" t="s">
        <v>31</v>
      </c>
      <c r="I782" s="23">
        <v>0</v>
      </c>
      <c r="J782" s="24">
        <v>0</v>
      </c>
      <c r="K782" s="24">
        <v>0</v>
      </c>
      <c r="L782" s="4"/>
      <c r="M782" s="4"/>
      <c r="N782" s="21"/>
      <c r="O782" s="21"/>
      <c r="P782" s="21"/>
      <c r="Q782" s="65"/>
    </row>
    <row r="783" spans="2:17" s="7" customFormat="1" hidden="1">
      <c r="C783" s="147"/>
      <c r="D783" s="132"/>
      <c r="E783" s="150"/>
      <c r="F783" s="150"/>
      <c r="G783" s="150"/>
      <c r="H783" s="55" t="s">
        <v>35</v>
      </c>
      <c r="I783" s="23">
        <v>0</v>
      </c>
      <c r="J783" s="24">
        <v>0</v>
      </c>
      <c r="K783" s="24">
        <v>0</v>
      </c>
      <c r="L783" s="4"/>
      <c r="M783" s="4"/>
      <c r="N783" s="21"/>
      <c r="O783" s="21"/>
      <c r="P783" s="21"/>
      <c r="Q783" s="65"/>
    </row>
    <row r="784" spans="2:17" s="7" customFormat="1" hidden="1">
      <c r="B784" s="9"/>
      <c r="C784" s="145" t="s">
        <v>393</v>
      </c>
      <c r="D784" s="130" t="s">
        <v>394</v>
      </c>
      <c r="E784" s="148" t="s">
        <v>388</v>
      </c>
      <c r="F784" s="148">
        <v>2022</v>
      </c>
      <c r="G784" s="148">
        <v>2022</v>
      </c>
      <c r="H784" s="55" t="s">
        <v>19</v>
      </c>
      <c r="I784" s="22">
        <f>I785+I786+I787+I788</f>
        <v>0</v>
      </c>
      <c r="J784" s="4">
        <f t="shared" ref="J784:K784" si="295">J785+J786+J787+J788</f>
        <v>0</v>
      </c>
      <c r="K784" s="4">
        <f t="shared" si="295"/>
        <v>0</v>
      </c>
      <c r="L784" s="4">
        <v>0</v>
      </c>
      <c r="M784" s="4">
        <v>0</v>
      </c>
      <c r="N784" s="21"/>
      <c r="O784" s="21"/>
      <c r="P784" s="21"/>
      <c r="Q784" s="65"/>
    </row>
    <row r="785" spans="3:17" s="7" customFormat="1" hidden="1">
      <c r="C785" s="146"/>
      <c r="D785" s="131"/>
      <c r="E785" s="149"/>
      <c r="F785" s="149"/>
      <c r="G785" s="149"/>
      <c r="H785" s="55" t="s">
        <v>20</v>
      </c>
      <c r="I785" s="23">
        <v>0</v>
      </c>
      <c r="J785" s="24">
        <v>0</v>
      </c>
      <c r="K785" s="24">
        <v>0</v>
      </c>
      <c r="L785" s="4"/>
      <c r="M785" s="4"/>
      <c r="N785" s="21"/>
      <c r="O785" s="21"/>
      <c r="P785" s="21"/>
      <c r="Q785" s="65"/>
    </row>
    <row r="786" spans="3:17" s="7" customFormat="1" hidden="1">
      <c r="C786" s="146"/>
      <c r="D786" s="131"/>
      <c r="E786" s="149"/>
      <c r="F786" s="149"/>
      <c r="G786" s="149"/>
      <c r="H786" s="55" t="s">
        <v>21</v>
      </c>
      <c r="I786" s="23">
        <v>0</v>
      </c>
      <c r="J786" s="24">
        <v>0</v>
      </c>
      <c r="K786" s="24">
        <v>0</v>
      </c>
      <c r="L786" s="4"/>
      <c r="M786" s="4"/>
      <c r="N786" s="21"/>
      <c r="O786" s="21"/>
      <c r="P786" s="21"/>
      <c r="Q786" s="65"/>
    </row>
    <row r="787" spans="3:17" s="7" customFormat="1" hidden="1">
      <c r="C787" s="146"/>
      <c r="D787" s="131"/>
      <c r="E787" s="149"/>
      <c r="F787" s="149"/>
      <c r="G787" s="149"/>
      <c r="H787" s="55" t="s">
        <v>31</v>
      </c>
      <c r="I787" s="23">
        <v>0</v>
      </c>
      <c r="J787" s="24">
        <v>0</v>
      </c>
      <c r="K787" s="24">
        <v>0</v>
      </c>
      <c r="L787" s="4"/>
      <c r="M787" s="4"/>
      <c r="N787" s="21"/>
      <c r="O787" s="21"/>
      <c r="P787" s="21"/>
      <c r="Q787" s="65"/>
    </row>
    <row r="788" spans="3:17" s="7" customFormat="1" hidden="1">
      <c r="C788" s="147"/>
      <c r="D788" s="132"/>
      <c r="E788" s="150"/>
      <c r="F788" s="150"/>
      <c r="G788" s="150"/>
      <c r="H788" s="55" t="s">
        <v>35</v>
      </c>
      <c r="I788" s="23">
        <v>0</v>
      </c>
      <c r="J788" s="24">
        <v>0</v>
      </c>
      <c r="K788" s="24">
        <v>0</v>
      </c>
      <c r="L788" s="4"/>
      <c r="M788" s="4"/>
      <c r="N788" s="21"/>
      <c r="O788" s="21"/>
      <c r="P788" s="21"/>
      <c r="Q788" s="65"/>
    </row>
    <row r="789" spans="3:17" s="7" customFormat="1">
      <c r="C789" s="145" t="s">
        <v>395</v>
      </c>
      <c r="D789" s="130" t="s">
        <v>396</v>
      </c>
      <c r="E789" s="138" t="s">
        <v>378</v>
      </c>
      <c r="F789" s="138">
        <v>2021</v>
      </c>
      <c r="G789" s="138">
        <v>2023</v>
      </c>
      <c r="H789" s="55" t="s">
        <v>19</v>
      </c>
      <c r="I789" s="22">
        <f>I790+I791+I792+I793</f>
        <v>50</v>
      </c>
      <c r="J789" s="4">
        <f t="shared" ref="J789:K789" si="296">J790+J791+J792+J793</f>
        <v>50</v>
      </c>
      <c r="K789" s="4">
        <f t="shared" si="296"/>
        <v>50</v>
      </c>
      <c r="L789" s="4">
        <f t="shared" ref="L789:M789" si="297">L790</f>
        <v>0</v>
      </c>
      <c r="M789" s="4">
        <f t="shared" si="297"/>
        <v>0</v>
      </c>
      <c r="N789" s="21">
        <f t="shared" ref="N789:N845" si="298">M789/I789*100</f>
        <v>0</v>
      </c>
      <c r="O789" s="21">
        <f t="shared" ref="O789:O845" si="299">M789/J789*100</f>
        <v>0</v>
      </c>
      <c r="P789" s="21">
        <f t="shared" ref="P789:P845" si="300">L789/K789*100</f>
        <v>0</v>
      </c>
      <c r="Q789" s="65"/>
    </row>
    <row r="790" spans="3:17" s="7" customFormat="1">
      <c r="C790" s="146"/>
      <c r="D790" s="131"/>
      <c r="E790" s="138"/>
      <c r="F790" s="138"/>
      <c r="G790" s="138"/>
      <c r="H790" s="55" t="s">
        <v>20</v>
      </c>
      <c r="I790" s="23">
        <v>50</v>
      </c>
      <c r="J790" s="24">
        <v>50</v>
      </c>
      <c r="K790" s="24">
        <v>50</v>
      </c>
      <c r="L790" s="4"/>
      <c r="M790" s="4"/>
      <c r="N790" s="21">
        <f t="shared" si="298"/>
        <v>0</v>
      </c>
      <c r="O790" s="21">
        <f t="shared" si="299"/>
        <v>0</v>
      </c>
      <c r="P790" s="21">
        <f t="shared" si="300"/>
        <v>0</v>
      </c>
      <c r="Q790" s="65"/>
    </row>
    <row r="791" spans="3:17" s="7" customFormat="1">
      <c r="C791" s="146"/>
      <c r="D791" s="131"/>
      <c r="E791" s="138"/>
      <c r="F791" s="138"/>
      <c r="G791" s="138"/>
      <c r="H791" s="55" t="s">
        <v>21</v>
      </c>
      <c r="I791" s="23">
        <v>0</v>
      </c>
      <c r="J791" s="24">
        <v>0</v>
      </c>
      <c r="K791" s="24">
        <v>0</v>
      </c>
      <c r="L791" s="4"/>
      <c r="M791" s="4"/>
      <c r="N791" s="21"/>
      <c r="O791" s="21"/>
      <c r="P791" s="21"/>
      <c r="Q791" s="65"/>
    </row>
    <row r="792" spans="3:17" s="7" customFormat="1">
      <c r="C792" s="146"/>
      <c r="D792" s="131"/>
      <c r="E792" s="138"/>
      <c r="F792" s="138"/>
      <c r="G792" s="138"/>
      <c r="H792" s="55" t="s">
        <v>31</v>
      </c>
      <c r="I792" s="23">
        <v>0</v>
      </c>
      <c r="J792" s="24">
        <v>0</v>
      </c>
      <c r="K792" s="24">
        <v>0</v>
      </c>
      <c r="L792" s="4"/>
      <c r="M792" s="4"/>
      <c r="N792" s="21"/>
      <c r="O792" s="21"/>
      <c r="P792" s="21"/>
      <c r="Q792" s="65"/>
    </row>
    <row r="793" spans="3:17" s="7" customFormat="1">
      <c r="C793" s="147"/>
      <c r="D793" s="132"/>
      <c r="E793" s="138"/>
      <c r="F793" s="138"/>
      <c r="G793" s="138"/>
      <c r="H793" s="55" t="s">
        <v>35</v>
      </c>
      <c r="I793" s="23">
        <v>0</v>
      </c>
      <c r="J793" s="24">
        <v>0</v>
      </c>
      <c r="K793" s="24">
        <v>0</v>
      </c>
      <c r="L793" s="4"/>
      <c r="M793" s="4"/>
      <c r="N793" s="21"/>
      <c r="O793" s="21"/>
      <c r="P793" s="21"/>
      <c r="Q793" s="65"/>
    </row>
    <row r="794" spans="3:17" s="7" customFormat="1">
      <c r="C794" s="145" t="s">
        <v>397</v>
      </c>
      <c r="D794" s="143" t="s">
        <v>398</v>
      </c>
      <c r="E794" s="138" t="s">
        <v>378</v>
      </c>
      <c r="F794" s="138">
        <v>2021</v>
      </c>
      <c r="G794" s="138">
        <v>2023</v>
      </c>
      <c r="H794" s="55" t="s">
        <v>19</v>
      </c>
      <c r="I794" s="22">
        <f>I795+I796+I797+I798</f>
        <v>450</v>
      </c>
      <c r="J794" s="4">
        <f t="shared" ref="J794:K794" si="301">J795+J796+J797+J798</f>
        <v>450</v>
      </c>
      <c r="K794" s="4">
        <f t="shared" si="301"/>
        <v>400</v>
      </c>
      <c r="L794" s="4">
        <f t="shared" ref="L794:M794" si="302">L795</f>
        <v>0</v>
      </c>
      <c r="M794" s="4">
        <f t="shared" si="302"/>
        <v>0</v>
      </c>
      <c r="N794" s="21">
        <f t="shared" si="298"/>
        <v>0</v>
      </c>
      <c r="O794" s="21">
        <f t="shared" si="299"/>
        <v>0</v>
      </c>
      <c r="P794" s="21">
        <f t="shared" si="300"/>
        <v>0</v>
      </c>
      <c r="Q794" s="65"/>
    </row>
    <row r="795" spans="3:17" s="7" customFormat="1">
      <c r="C795" s="146"/>
      <c r="D795" s="143"/>
      <c r="E795" s="138"/>
      <c r="F795" s="138"/>
      <c r="G795" s="138"/>
      <c r="H795" s="55" t="s">
        <v>20</v>
      </c>
      <c r="I795" s="23">
        <v>450</v>
      </c>
      <c r="J795" s="24">
        <v>450</v>
      </c>
      <c r="K795" s="24">
        <v>400</v>
      </c>
      <c r="L795" s="4"/>
      <c r="M795" s="4"/>
      <c r="N795" s="21">
        <f t="shared" si="298"/>
        <v>0</v>
      </c>
      <c r="O795" s="21">
        <f t="shared" si="299"/>
        <v>0</v>
      </c>
      <c r="P795" s="21">
        <f t="shared" si="300"/>
        <v>0</v>
      </c>
      <c r="Q795" s="65"/>
    </row>
    <row r="796" spans="3:17" s="7" customFormat="1">
      <c r="C796" s="146"/>
      <c r="D796" s="143"/>
      <c r="E796" s="138"/>
      <c r="F796" s="138"/>
      <c r="G796" s="138"/>
      <c r="H796" s="55" t="s">
        <v>21</v>
      </c>
      <c r="I796" s="23">
        <v>0</v>
      </c>
      <c r="J796" s="24">
        <v>0</v>
      </c>
      <c r="K796" s="24">
        <v>0</v>
      </c>
      <c r="L796" s="4"/>
      <c r="M796" s="4"/>
      <c r="N796" s="21"/>
      <c r="O796" s="21"/>
      <c r="P796" s="21"/>
      <c r="Q796" s="65"/>
    </row>
    <row r="797" spans="3:17" s="7" customFormat="1">
      <c r="C797" s="146"/>
      <c r="D797" s="143"/>
      <c r="E797" s="138"/>
      <c r="F797" s="138"/>
      <c r="G797" s="138"/>
      <c r="H797" s="55" t="s">
        <v>31</v>
      </c>
      <c r="I797" s="23">
        <v>0</v>
      </c>
      <c r="J797" s="24">
        <v>0</v>
      </c>
      <c r="K797" s="24">
        <v>0</v>
      </c>
      <c r="L797" s="4"/>
      <c r="M797" s="4"/>
      <c r="N797" s="21"/>
      <c r="O797" s="21"/>
      <c r="P797" s="21"/>
      <c r="Q797" s="65"/>
    </row>
    <row r="798" spans="3:17" s="7" customFormat="1">
      <c r="C798" s="147"/>
      <c r="D798" s="143"/>
      <c r="E798" s="138"/>
      <c r="F798" s="138"/>
      <c r="G798" s="138"/>
      <c r="H798" s="55" t="s">
        <v>35</v>
      </c>
      <c r="I798" s="23">
        <v>0</v>
      </c>
      <c r="J798" s="24">
        <v>0</v>
      </c>
      <c r="K798" s="24">
        <v>0</v>
      </c>
      <c r="L798" s="4"/>
      <c r="M798" s="4"/>
      <c r="N798" s="21"/>
      <c r="O798" s="21"/>
      <c r="P798" s="21"/>
      <c r="Q798" s="65"/>
    </row>
    <row r="799" spans="3:17" s="7" customFormat="1" hidden="1">
      <c r="C799" s="145" t="s">
        <v>399</v>
      </c>
      <c r="D799" s="130" t="s">
        <v>400</v>
      </c>
      <c r="E799" s="138" t="s">
        <v>378</v>
      </c>
      <c r="F799" s="138">
        <v>2022</v>
      </c>
      <c r="G799" s="138">
        <v>2022</v>
      </c>
      <c r="H799" s="55" t="s">
        <v>19</v>
      </c>
      <c r="I799" s="22">
        <f>I800+I801+I802+I803</f>
        <v>0</v>
      </c>
      <c r="J799" s="4">
        <f t="shared" ref="J799:K799" si="303">J800+J801+J802+J803</f>
        <v>0</v>
      </c>
      <c r="K799" s="4">
        <f t="shared" si="303"/>
        <v>0</v>
      </c>
      <c r="L799" s="4">
        <v>0</v>
      </c>
      <c r="M799" s="4">
        <v>0</v>
      </c>
      <c r="N799" s="21"/>
      <c r="O799" s="21"/>
      <c r="P799" s="21"/>
      <c r="Q799" s="65"/>
    </row>
    <row r="800" spans="3:17" s="7" customFormat="1" hidden="1">
      <c r="C800" s="146"/>
      <c r="D800" s="131"/>
      <c r="E800" s="138"/>
      <c r="F800" s="138"/>
      <c r="G800" s="138"/>
      <c r="H800" s="55" t="s">
        <v>20</v>
      </c>
      <c r="I800" s="23">
        <v>0</v>
      </c>
      <c r="J800" s="24">
        <v>0</v>
      </c>
      <c r="K800" s="24">
        <v>0</v>
      </c>
      <c r="L800" s="4"/>
      <c r="M800" s="4"/>
      <c r="N800" s="21"/>
      <c r="O800" s="21"/>
      <c r="P800" s="21"/>
      <c r="Q800" s="65"/>
    </row>
    <row r="801" spans="3:17" s="7" customFormat="1" hidden="1">
      <c r="C801" s="146"/>
      <c r="D801" s="131"/>
      <c r="E801" s="138"/>
      <c r="F801" s="138"/>
      <c r="G801" s="138"/>
      <c r="H801" s="55" t="s">
        <v>21</v>
      </c>
      <c r="I801" s="23">
        <v>0</v>
      </c>
      <c r="J801" s="24">
        <v>0</v>
      </c>
      <c r="K801" s="24">
        <v>0</v>
      </c>
      <c r="L801" s="4"/>
      <c r="M801" s="4"/>
      <c r="N801" s="21"/>
      <c r="O801" s="21"/>
      <c r="P801" s="21"/>
      <c r="Q801" s="65"/>
    </row>
    <row r="802" spans="3:17" s="7" customFormat="1" hidden="1">
      <c r="C802" s="146"/>
      <c r="D802" s="131"/>
      <c r="E802" s="138"/>
      <c r="F802" s="138"/>
      <c r="G802" s="138"/>
      <c r="H802" s="55" t="s">
        <v>31</v>
      </c>
      <c r="I802" s="23">
        <v>0</v>
      </c>
      <c r="J802" s="24">
        <v>0</v>
      </c>
      <c r="K802" s="24">
        <v>0</v>
      </c>
      <c r="L802" s="4"/>
      <c r="M802" s="4"/>
      <c r="N802" s="21"/>
      <c r="O802" s="21"/>
      <c r="P802" s="21"/>
      <c r="Q802" s="65"/>
    </row>
    <row r="803" spans="3:17" s="7" customFormat="1" hidden="1">
      <c r="C803" s="147"/>
      <c r="D803" s="132"/>
      <c r="E803" s="138"/>
      <c r="F803" s="138"/>
      <c r="G803" s="138"/>
      <c r="H803" s="55" t="s">
        <v>35</v>
      </c>
      <c r="I803" s="23">
        <v>0</v>
      </c>
      <c r="J803" s="24">
        <v>0</v>
      </c>
      <c r="K803" s="24">
        <v>0</v>
      </c>
      <c r="L803" s="4"/>
      <c r="M803" s="4"/>
      <c r="N803" s="21"/>
      <c r="O803" s="21"/>
      <c r="P803" s="21"/>
      <c r="Q803" s="65"/>
    </row>
    <row r="804" spans="3:17" s="7" customFormat="1" hidden="1">
      <c r="C804" s="136" t="s">
        <v>401</v>
      </c>
      <c r="D804" s="143" t="s">
        <v>402</v>
      </c>
      <c r="E804" s="138" t="s">
        <v>375</v>
      </c>
      <c r="F804" s="138">
        <v>2023</v>
      </c>
      <c r="G804" s="138">
        <v>2023</v>
      </c>
      <c r="H804" s="55" t="s">
        <v>19</v>
      </c>
      <c r="I804" s="22">
        <f>I805+I806+I807+I808</f>
        <v>0</v>
      </c>
      <c r="J804" s="4">
        <f t="shared" ref="J804:K804" si="304">J805+J806+J807+J808</f>
        <v>0</v>
      </c>
      <c r="K804" s="4">
        <f t="shared" si="304"/>
        <v>0</v>
      </c>
      <c r="L804" s="4">
        <v>0</v>
      </c>
      <c r="M804" s="4">
        <v>0</v>
      </c>
      <c r="N804" s="21"/>
      <c r="O804" s="21"/>
      <c r="P804" s="21"/>
      <c r="Q804" s="65"/>
    </row>
    <row r="805" spans="3:17" s="7" customFormat="1" hidden="1">
      <c r="C805" s="136"/>
      <c r="D805" s="143"/>
      <c r="E805" s="138"/>
      <c r="F805" s="138"/>
      <c r="G805" s="138"/>
      <c r="H805" s="55" t="s">
        <v>20</v>
      </c>
      <c r="I805" s="23">
        <v>0</v>
      </c>
      <c r="J805" s="24">
        <v>0</v>
      </c>
      <c r="K805" s="24">
        <v>0</v>
      </c>
      <c r="L805" s="4"/>
      <c r="M805" s="4"/>
      <c r="N805" s="21"/>
      <c r="O805" s="21"/>
      <c r="P805" s="21"/>
      <c r="Q805" s="65"/>
    </row>
    <row r="806" spans="3:17" s="7" customFormat="1" hidden="1">
      <c r="C806" s="136"/>
      <c r="D806" s="143"/>
      <c r="E806" s="138"/>
      <c r="F806" s="138"/>
      <c r="G806" s="138"/>
      <c r="H806" s="55" t="s">
        <v>21</v>
      </c>
      <c r="I806" s="23">
        <v>0</v>
      </c>
      <c r="J806" s="24">
        <v>0</v>
      </c>
      <c r="K806" s="24">
        <v>0</v>
      </c>
      <c r="L806" s="4"/>
      <c r="M806" s="4"/>
      <c r="N806" s="21"/>
      <c r="O806" s="21"/>
      <c r="P806" s="21"/>
      <c r="Q806" s="65"/>
    </row>
    <row r="807" spans="3:17" s="7" customFormat="1" hidden="1">
      <c r="C807" s="136"/>
      <c r="D807" s="143"/>
      <c r="E807" s="138"/>
      <c r="F807" s="138"/>
      <c r="G807" s="138"/>
      <c r="H807" s="55" t="s">
        <v>31</v>
      </c>
      <c r="I807" s="23">
        <v>0</v>
      </c>
      <c r="J807" s="24">
        <v>0</v>
      </c>
      <c r="K807" s="24">
        <v>0</v>
      </c>
      <c r="L807" s="4"/>
      <c r="M807" s="4"/>
      <c r="N807" s="21"/>
      <c r="O807" s="21"/>
      <c r="P807" s="21"/>
      <c r="Q807" s="65"/>
    </row>
    <row r="808" spans="3:17" s="7" customFormat="1" hidden="1">
      <c r="C808" s="136"/>
      <c r="D808" s="143"/>
      <c r="E808" s="138"/>
      <c r="F808" s="138"/>
      <c r="G808" s="138"/>
      <c r="H808" s="55" t="s">
        <v>35</v>
      </c>
      <c r="I808" s="23">
        <v>0</v>
      </c>
      <c r="J808" s="24">
        <v>0</v>
      </c>
      <c r="K808" s="24">
        <v>0</v>
      </c>
      <c r="L808" s="4"/>
      <c r="M808" s="4"/>
      <c r="N808" s="21"/>
      <c r="O808" s="21"/>
      <c r="P808" s="21"/>
      <c r="Q808" s="65"/>
    </row>
    <row r="809" spans="3:17" s="7" customFormat="1">
      <c r="C809" s="136" t="s">
        <v>403</v>
      </c>
      <c r="D809" s="143" t="s">
        <v>404</v>
      </c>
      <c r="E809" s="138" t="s">
        <v>375</v>
      </c>
      <c r="F809" s="138">
        <v>2021</v>
      </c>
      <c r="G809" s="138">
        <v>2021</v>
      </c>
      <c r="H809" s="55" t="s">
        <v>19</v>
      </c>
      <c r="I809" s="22">
        <f>I810+I811+I812+I813</f>
        <v>80</v>
      </c>
      <c r="J809" s="4">
        <f t="shared" ref="J809:K809" si="305">J810+J811+J812+J813</f>
        <v>80</v>
      </c>
      <c r="K809" s="4">
        <f t="shared" si="305"/>
        <v>80</v>
      </c>
      <c r="L809" s="4">
        <f t="shared" ref="L809:M809" si="306">L810</f>
        <v>0</v>
      </c>
      <c r="M809" s="4">
        <f t="shared" si="306"/>
        <v>0</v>
      </c>
      <c r="N809" s="21">
        <f t="shared" si="298"/>
        <v>0</v>
      </c>
      <c r="O809" s="21">
        <f t="shared" si="299"/>
        <v>0</v>
      </c>
      <c r="P809" s="21">
        <f t="shared" si="300"/>
        <v>0</v>
      </c>
      <c r="Q809" s="65"/>
    </row>
    <row r="810" spans="3:17" s="7" customFormat="1">
      <c r="C810" s="136"/>
      <c r="D810" s="143"/>
      <c r="E810" s="138"/>
      <c r="F810" s="138"/>
      <c r="G810" s="138"/>
      <c r="H810" s="55" t="s">
        <v>20</v>
      </c>
      <c r="I810" s="23">
        <v>80</v>
      </c>
      <c r="J810" s="24">
        <v>80</v>
      </c>
      <c r="K810" s="24">
        <v>80</v>
      </c>
      <c r="L810" s="4"/>
      <c r="M810" s="4"/>
      <c r="N810" s="21">
        <f t="shared" si="298"/>
        <v>0</v>
      </c>
      <c r="O810" s="21">
        <f t="shared" si="299"/>
        <v>0</v>
      </c>
      <c r="P810" s="21">
        <f t="shared" si="300"/>
        <v>0</v>
      </c>
      <c r="Q810" s="65"/>
    </row>
    <row r="811" spans="3:17" s="7" customFormat="1">
      <c r="C811" s="136"/>
      <c r="D811" s="143"/>
      <c r="E811" s="138"/>
      <c r="F811" s="138"/>
      <c r="G811" s="138"/>
      <c r="H811" s="55" t="s">
        <v>21</v>
      </c>
      <c r="I811" s="23">
        <v>0</v>
      </c>
      <c r="J811" s="24">
        <v>0</v>
      </c>
      <c r="K811" s="24">
        <v>0</v>
      </c>
      <c r="L811" s="4"/>
      <c r="M811" s="4"/>
      <c r="N811" s="21"/>
      <c r="O811" s="21"/>
      <c r="P811" s="21"/>
      <c r="Q811" s="65"/>
    </row>
    <row r="812" spans="3:17" s="7" customFormat="1">
      <c r="C812" s="136"/>
      <c r="D812" s="143"/>
      <c r="E812" s="138"/>
      <c r="F812" s="138"/>
      <c r="G812" s="138"/>
      <c r="H812" s="55" t="s">
        <v>31</v>
      </c>
      <c r="I812" s="23">
        <v>0</v>
      </c>
      <c r="J812" s="24">
        <v>0</v>
      </c>
      <c r="K812" s="24">
        <v>0</v>
      </c>
      <c r="L812" s="4"/>
      <c r="M812" s="4"/>
      <c r="N812" s="21"/>
      <c r="O812" s="21"/>
      <c r="P812" s="21"/>
      <c r="Q812" s="65"/>
    </row>
    <row r="813" spans="3:17" s="7" customFormat="1">
      <c r="C813" s="136"/>
      <c r="D813" s="143"/>
      <c r="E813" s="138"/>
      <c r="F813" s="138"/>
      <c r="G813" s="138"/>
      <c r="H813" s="55" t="s">
        <v>35</v>
      </c>
      <c r="I813" s="23">
        <v>0</v>
      </c>
      <c r="J813" s="24">
        <v>0</v>
      </c>
      <c r="K813" s="24">
        <v>0</v>
      </c>
      <c r="L813" s="4"/>
      <c r="M813" s="4"/>
      <c r="N813" s="21"/>
      <c r="O813" s="21"/>
      <c r="P813" s="21"/>
      <c r="Q813" s="65"/>
    </row>
    <row r="814" spans="3:17" s="7" customFormat="1">
      <c r="C814" s="136" t="s">
        <v>405</v>
      </c>
      <c r="D814" s="130" t="s">
        <v>406</v>
      </c>
      <c r="E814" s="138" t="s">
        <v>375</v>
      </c>
      <c r="F814" s="138">
        <v>2021</v>
      </c>
      <c r="G814" s="138">
        <v>2023</v>
      </c>
      <c r="H814" s="55" t="s">
        <v>19</v>
      </c>
      <c r="I814" s="22">
        <f>I815+I816+I817+I818</f>
        <v>384</v>
      </c>
      <c r="J814" s="4">
        <f t="shared" ref="J814:K814" si="307">J815+J816+J817+J818</f>
        <v>384</v>
      </c>
      <c r="K814" s="4">
        <f t="shared" si="307"/>
        <v>300</v>
      </c>
      <c r="L814" s="4">
        <v>0</v>
      </c>
      <c r="M814" s="4">
        <v>0</v>
      </c>
      <c r="N814" s="21">
        <f t="shared" si="298"/>
        <v>0</v>
      </c>
      <c r="O814" s="21">
        <f t="shared" si="299"/>
        <v>0</v>
      </c>
      <c r="P814" s="21">
        <f t="shared" si="300"/>
        <v>0</v>
      </c>
      <c r="Q814" s="65"/>
    </row>
    <row r="815" spans="3:17" s="7" customFormat="1">
      <c r="C815" s="136"/>
      <c r="D815" s="131"/>
      <c r="E815" s="138"/>
      <c r="F815" s="138"/>
      <c r="G815" s="138"/>
      <c r="H815" s="55" t="s">
        <v>20</v>
      </c>
      <c r="I815" s="23">
        <v>384</v>
      </c>
      <c r="J815" s="24">
        <v>384</v>
      </c>
      <c r="K815" s="24">
        <v>300</v>
      </c>
      <c r="L815" s="4"/>
      <c r="M815" s="4"/>
      <c r="N815" s="21">
        <f t="shared" si="298"/>
        <v>0</v>
      </c>
      <c r="O815" s="21">
        <f t="shared" si="299"/>
        <v>0</v>
      </c>
      <c r="P815" s="21">
        <f t="shared" si="300"/>
        <v>0</v>
      </c>
      <c r="Q815" s="65"/>
    </row>
    <row r="816" spans="3:17" s="7" customFormat="1">
      <c r="C816" s="136"/>
      <c r="D816" s="131"/>
      <c r="E816" s="138"/>
      <c r="F816" s="138"/>
      <c r="G816" s="138"/>
      <c r="H816" s="55" t="s">
        <v>21</v>
      </c>
      <c r="I816" s="23">
        <v>0</v>
      </c>
      <c r="J816" s="24">
        <v>0</v>
      </c>
      <c r="K816" s="24">
        <v>0</v>
      </c>
      <c r="L816" s="4"/>
      <c r="M816" s="4"/>
      <c r="N816" s="21"/>
      <c r="O816" s="21"/>
      <c r="P816" s="21"/>
      <c r="Q816" s="65"/>
    </row>
    <row r="817" spans="3:17" s="7" customFormat="1">
      <c r="C817" s="136"/>
      <c r="D817" s="131"/>
      <c r="E817" s="138"/>
      <c r="F817" s="138"/>
      <c r="G817" s="138"/>
      <c r="H817" s="55" t="s">
        <v>31</v>
      </c>
      <c r="I817" s="23">
        <v>0</v>
      </c>
      <c r="J817" s="24">
        <v>0</v>
      </c>
      <c r="K817" s="24">
        <v>0</v>
      </c>
      <c r="L817" s="4"/>
      <c r="M817" s="4"/>
      <c r="N817" s="21"/>
      <c r="O817" s="21"/>
      <c r="P817" s="21"/>
      <c r="Q817" s="65"/>
    </row>
    <row r="818" spans="3:17" s="7" customFormat="1">
      <c r="C818" s="136"/>
      <c r="D818" s="132"/>
      <c r="E818" s="138"/>
      <c r="F818" s="138"/>
      <c r="G818" s="138"/>
      <c r="H818" s="55" t="s">
        <v>35</v>
      </c>
      <c r="I818" s="23">
        <v>0</v>
      </c>
      <c r="J818" s="24">
        <v>0</v>
      </c>
      <c r="K818" s="24">
        <v>0</v>
      </c>
      <c r="L818" s="4"/>
      <c r="M818" s="4"/>
      <c r="N818" s="21"/>
      <c r="O818" s="21"/>
      <c r="P818" s="21"/>
      <c r="Q818" s="65"/>
    </row>
    <row r="819" spans="3:17" s="7" customFormat="1">
      <c r="C819" s="136" t="s">
        <v>407</v>
      </c>
      <c r="D819" s="130" t="s">
        <v>408</v>
      </c>
      <c r="E819" s="138" t="s">
        <v>375</v>
      </c>
      <c r="F819" s="138">
        <v>2021</v>
      </c>
      <c r="G819" s="138">
        <v>2021</v>
      </c>
      <c r="H819" s="55" t="s">
        <v>19</v>
      </c>
      <c r="I819" s="22">
        <f>I820+I821+I822+I823</f>
        <v>256</v>
      </c>
      <c r="J819" s="4">
        <f t="shared" ref="J819:M819" si="308">J820+J821+J822+J823</f>
        <v>256</v>
      </c>
      <c r="K819" s="4">
        <f t="shared" si="308"/>
        <v>200</v>
      </c>
      <c r="L819" s="4">
        <f t="shared" si="308"/>
        <v>0</v>
      </c>
      <c r="M819" s="4">
        <f t="shared" si="308"/>
        <v>0</v>
      </c>
      <c r="N819" s="21">
        <f t="shared" si="298"/>
        <v>0</v>
      </c>
      <c r="O819" s="21">
        <f t="shared" si="299"/>
        <v>0</v>
      </c>
      <c r="P819" s="21">
        <f t="shared" si="300"/>
        <v>0</v>
      </c>
      <c r="Q819" s="65"/>
    </row>
    <row r="820" spans="3:17" s="7" customFormat="1">
      <c r="C820" s="136"/>
      <c r="D820" s="131"/>
      <c r="E820" s="138"/>
      <c r="F820" s="138"/>
      <c r="G820" s="138"/>
      <c r="H820" s="55" t="s">
        <v>20</v>
      </c>
      <c r="I820" s="23">
        <v>256</v>
      </c>
      <c r="J820" s="24">
        <v>256</v>
      </c>
      <c r="K820" s="24">
        <v>200</v>
      </c>
      <c r="L820" s="4"/>
      <c r="M820" s="4"/>
      <c r="N820" s="21">
        <f t="shared" si="298"/>
        <v>0</v>
      </c>
      <c r="O820" s="21">
        <f t="shared" si="299"/>
        <v>0</v>
      </c>
      <c r="P820" s="21">
        <f t="shared" si="300"/>
        <v>0</v>
      </c>
      <c r="Q820" s="65"/>
    </row>
    <row r="821" spans="3:17" s="7" customFormat="1">
      <c r="C821" s="136"/>
      <c r="D821" s="131"/>
      <c r="E821" s="138"/>
      <c r="F821" s="138"/>
      <c r="G821" s="138"/>
      <c r="H821" s="55" t="s">
        <v>21</v>
      </c>
      <c r="I821" s="23">
        <v>0</v>
      </c>
      <c r="J821" s="24">
        <v>0</v>
      </c>
      <c r="K821" s="24">
        <v>0</v>
      </c>
      <c r="L821" s="4"/>
      <c r="M821" s="4"/>
      <c r="N821" s="21"/>
      <c r="O821" s="21"/>
      <c r="P821" s="21"/>
      <c r="Q821" s="65"/>
    </row>
    <row r="822" spans="3:17" s="7" customFormat="1">
      <c r="C822" s="136"/>
      <c r="D822" s="131"/>
      <c r="E822" s="138"/>
      <c r="F822" s="138"/>
      <c r="G822" s="138"/>
      <c r="H822" s="55" t="s">
        <v>31</v>
      </c>
      <c r="I822" s="23">
        <v>0</v>
      </c>
      <c r="J822" s="24">
        <v>0</v>
      </c>
      <c r="K822" s="24">
        <v>0</v>
      </c>
      <c r="L822" s="4"/>
      <c r="M822" s="4"/>
      <c r="N822" s="21"/>
      <c r="O822" s="21"/>
      <c r="P822" s="21"/>
      <c r="Q822" s="65"/>
    </row>
    <row r="823" spans="3:17" s="7" customFormat="1">
      <c r="C823" s="136"/>
      <c r="D823" s="132"/>
      <c r="E823" s="138"/>
      <c r="F823" s="138"/>
      <c r="G823" s="138"/>
      <c r="H823" s="55" t="s">
        <v>35</v>
      </c>
      <c r="I823" s="23">
        <v>0</v>
      </c>
      <c r="J823" s="24">
        <v>0</v>
      </c>
      <c r="K823" s="24">
        <v>0</v>
      </c>
      <c r="L823" s="4"/>
      <c r="M823" s="4"/>
      <c r="N823" s="21"/>
      <c r="O823" s="21"/>
      <c r="P823" s="21"/>
      <c r="Q823" s="65"/>
    </row>
    <row r="824" spans="3:17" s="7" customFormat="1">
      <c r="C824" s="145" t="s">
        <v>409</v>
      </c>
      <c r="D824" s="130" t="s">
        <v>410</v>
      </c>
      <c r="E824" s="138" t="s">
        <v>375</v>
      </c>
      <c r="F824" s="148">
        <v>2021</v>
      </c>
      <c r="G824" s="148">
        <v>2021</v>
      </c>
      <c r="H824" s="55" t="s">
        <v>19</v>
      </c>
      <c r="I824" s="22">
        <f>I825+I826+I827+I828</f>
        <v>30</v>
      </c>
      <c r="J824" s="4">
        <f t="shared" ref="J824:K824" si="309">J825+J826+J827+J828</f>
        <v>30</v>
      </c>
      <c r="K824" s="4">
        <f t="shared" si="309"/>
        <v>30</v>
      </c>
      <c r="L824" s="4">
        <f t="shared" ref="L824:M824" si="310">L825</f>
        <v>0</v>
      </c>
      <c r="M824" s="4">
        <f t="shared" si="310"/>
        <v>0</v>
      </c>
      <c r="N824" s="21">
        <f t="shared" si="298"/>
        <v>0</v>
      </c>
      <c r="O824" s="21">
        <f t="shared" si="299"/>
        <v>0</v>
      </c>
      <c r="P824" s="21">
        <f t="shared" si="300"/>
        <v>0</v>
      </c>
      <c r="Q824" s="65"/>
    </row>
    <row r="825" spans="3:17" s="7" customFormat="1">
      <c r="C825" s="146"/>
      <c r="D825" s="131"/>
      <c r="E825" s="138"/>
      <c r="F825" s="149"/>
      <c r="G825" s="149"/>
      <c r="H825" s="55" t="s">
        <v>20</v>
      </c>
      <c r="I825" s="23">
        <v>30</v>
      </c>
      <c r="J825" s="24">
        <v>30</v>
      </c>
      <c r="K825" s="24">
        <v>30</v>
      </c>
      <c r="L825" s="4"/>
      <c r="M825" s="4"/>
      <c r="N825" s="21">
        <f t="shared" si="298"/>
        <v>0</v>
      </c>
      <c r="O825" s="21">
        <f t="shared" si="299"/>
        <v>0</v>
      </c>
      <c r="P825" s="21">
        <f t="shared" si="300"/>
        <v>0</v>
      </c>
      <c r="Q825" s="65"/>
    </row>
    <row r="826" spans="3:17" s="7" customFormat="1">
      <c r="C826" s="146"/>
      <c r="D826" s="131"/>
      <c r="E826" s="138"/>
      <c r="F826" s="149"/>
      <c r="G826" s="149"/>
      <c r="H826" s="55" t="s">
        <v>21</v>
      </c>
      <c r="I826" s="23">
        <v>0</v>
      </c>
      <c r="J826" s="24">
        <v>0</v>
      </c>
      <c r="K826" s="24">
        <v>0</v>
      </c>
      <c r="L826" s="4"/>
      <c r="M826" s="4"/>
      <c r="N826" s="21"/>
      <c r="O826" s="21"/>
      <c r="P826" s="21"/>
      <c r="Q826" s="65"/>
    </row>
    <row r="827" spans="3:17" s="7" customFormat="1">
      <c r="C827" s="146"/>
      <c r="D827" s="131"/>
      <c r="E827" s="138"/>
      <c r="F827" s="149"/>
      <c r="G827" s="149"/>
      <c r="H827" s="55" t="s">
        <v>31</v>
      </c>
      <c r="I827" s="23">
        <v>0</v>
      </c>
      <c r="J827" s="24">
        <v>0</v>
      </c>
      <c r="K827" s="24">
        <v>0</v>
      </c>
      <c r="L827" s="4"/>
      <c r="M827" s="4"/>
      <c r="N827" s="21"/>
      <c r="O827" s="21"/>
      <c r="P827" s="21"/>
      <c r="Q827" s="65"/>
    </row>
    <row r="828" spans="3:17" s="7" customFormat="1">
      <c r="C828" s="147"/>
      <c r="D828" s="132"/>
      <c r="E828" s="138"/>
      <c r="F828" s="150"/>
      <c r="G828" s="150"/>
      <c r="H828" s="55" t="s">
        <v>35</v>
      </c>
      <c r="I828" s="23">
        <v>0</v>
      </c>
      <c r="J828" s="24">
        <v>0</v>
      </c>
      <c r="K828" s="24">
        <v>0</v>
      </c>
      <c r="L828" s="4"/>
      <c r="M828" s="4"/>
      <c r="N828" s="21"/>
      <c r="O828" s="21"/>
      <c r="P828" s="21"/>
      <c r="Q828" s="65"/>
    </row>
    <row r="829" spans="3:17" s="7" customFormat="1" hidden="1">
      <c r="C829" s="145" t="s">
        <v>411</v>
      </c>
      <c r="D829" s="130" t="s">
        <v>412</v>
      </c>
      <c r="E829" s="138" t="s">
        <v>375</v>
      </c>
      <c r="F829" s="148">
        <v>2022</v>
      </c>
      <c r="G829" s="148">
        <v>2022</v>
      </c>
      <c r="H829" s="55" t="s">
        <v>19</v>
      </c>
      <c r="I829" s="22">
        <f>I830+I831+I832+I833</f>
        <v>0</v>
      </c>
      <c r="J829" s="4">
        <f t="shared" ref="J829:M829" si="311">J830+J831+J832+J833</f>
        <v>0</v>
      </c>
      <c r="K829" s="4">
        <f t="shared" si="311"/>
        <v>0</v>
      </c>
      <c r="L829" s="4">
        <f t="shared" si="311"/>
        <v>0</v>
      </c>
      <c r="M829" s="4">
        <f t="shared" si="311"/>
        <v>0</v>
      </c>
      <c r="N829" s="21"/>
      <c r="O829" s="21"/>
      <c r="P829" s="21"/>
      <c r="Q829" s="65"/>
    </row>
    <row r="830" spans="3:17" s="7" customFormat="1" hidden="1">
      <c r="C830" s="146"/>
      <c r="D830" s="131"/>
      <c r="E830" s="138"/>
      <c r="F830" s="149"/>
      <c r="G830" s="149"/>
      <c r="H830" s="55" t="s">
        <v>20</v>
      </c>
      <c r="I830" s="23">
        <v>0</v>
      </c>
      <c r="J830" s="24">
        <v>0</v>
      </c>
      <c r="K830" s="24">
        <v>0</v>
      </c>
      <c r="L830" s="4"/>
      <c r="M830" s="4"/>
      <c r="N830" s="21"/>
      <c r="O830" s="21"/>
      <c r="P830" s="21"/>
      <c r="Q830" s="65"/>
    </row>
    <row r="831" spans="3:17" s="7" customFormat="1" hidden="1">
      <c r="C831" s="146"/>
      <c r="D831" s="131"/>
      <c r="E831" s="138"/>
      <c r="F831" s="149"/>
      <c r="G831" s="149"/>
      <c r="H831" s="55" t="s">
        <v>21</v>
      </c>
      <c r="I831" s="23">
        <v>0</v>
      </c>
      <c r="J831" s="24">
        <v>0</v>
      </c>
      <c r="K831" s="24">
        <v>0</v>
      </c>
      <c r="L831" s="4"/>
      <c r="M831" s="4"/>
      <c r="N831" s="21"/>
      <c r="O831" s="21"/>
      <c r="P831" s="21"/>
      <c r="Q831" s="65"/>
    </row>
    <row r="832" spans="3:17" s="7" customFormat="1" hidden="1">
      <c r="C832" s="146"/>
      <c r="D832" s="131"/>
      <c r="E832" s="138"/>
      <c r="F832" s="149"/>
      <c r="G832" s="149"/>
      <c r="H832" s="55" t="s">
        <v>31</v>
      </c>
      <c r="I832" s="23">
        <v>0</v>
      </c>
      <c r="J832" s="24">
        <v>0</v>
      </c>
      <c r="K832" s="24">
        <v>0</v>
      </c>
      <c r="L832" s="4"/>
      <c r="M832" s="4"/>
      <c r="N832" s="21"/>
      <c r="O832" s="21"/>
      <c r="P832" s="21"/>
      <c r="Q832" s="65"/>
    </row>
    <row r="833" spans="3:17" s="7" customFormat="1" hidden="1">
      <c r="C833" s="147"/>
      <c r="D833" s="132"/>
      <c r="E833" s="138"/>
      <c r="F833" s="150"/>
      <c r="G833" s="150"/>
      <c r="H833" s="55" t="s">
        <v>35</v>
      </c>
      <c r="I833" s="23">
        <v>0</v>
      </c>
      <c r="J833" s="24">
        <v>0</v>
      </c>
      <c r="K833" s="24">
        <v>0</v>
      </c>
      <c r="L833" s="4"/>
      <c r="M833" s="4"/>
      <c r="N833" s="21"/>
      <c r="O833" s="21"/>
      <c r="P833" s="21"/>
      <c r="Q833" s="65"/>
    </row>
    <row r="834" spans="3:17" s="7" customFormat="1" hidden="1">
      <c r="C834" s="145" t="s">
        <v>413</v>
      </c>
      <c r="D834" s="130" t="s">
        <v>414</v>
      </c>
      <c r="E834" s="138" t="s">
        <v>375</v>
      </c>
      <c r="F834" s="148">
        <v>2022</v>
      </c>
      <c r="G834" s="148">
        <v>2022</v>
      </c>
      <c r="H834" s="55" t="s">
        <v>19</v>
      </c>
      <c r="I834" s="22">
        <f>I835+I836+I837+I838</f>
        <v>0</v>
      </c>
      <c r="J834" s="4">
        <f t="shared" ref="J834:M834" si="312">J835+J836+J837+J838</f>
        <v>0</v>
      </c>
      <c r="K834" s="4">
        <f t="shared" si="312"/>
        <v>0</v>
      </c>
      <c r="L834" s="4">
        <f t="shared" si="312"/>
        <v>0</v>
      </c>
      <c r="M834" s="4">
        <f t="shared" si="312"/>
        <v>0</v>
      </c>
      <c r="N834" s="21"/>
      <c r="O834" s="21"/>
      <c r="P834" s="21"/>
      <c r="Q834" s="65"/>
    </row>
    <row r="835" spans="3:17" s="7" customFormat="1" hidden="1">
      <c r="C835" s="146"/>
      <c r="D835" s="131"/>
      <c r="E835" s="138"/>
      <c r="F835" s="149"/>
      <c r="G835" s="149"/>
      <c r="H835" s="55" t="s">
        <v>20</v>
      </c>
      <c r="I835" s="23">
        <v>0</v>
      </c>
      <c r="J835" s="24">
        <v>0</v>
      </c>
      <c r="K835" s="24">
        <v>0</v>
      </c>
      <c r="L835" s="4"/>
      <c r="M835" s="4"/>
      <c r="N835" s="21"/>
      <c r="O835" s="21"/>
      <c r="P835" s="21"/>
      <c r="Q835" s="65"/>
    </row>
    <row r="836" spans="3:17" s="7" customFormat="1" hidden="1">
      <c r="C836" s="146"/>
      <c r="D836" s="131"/>
      <c r="E836" s="138"/>
      <c r="F836" s="149"/>
      <c r="G836" s="149"/>
      <c r="H836" s="55" t="s">
        <v>21</v>
      </c>
      <c r="I836" s="23">
        <v>0</v>
      </c>
      <c r="J836" s="24">
        <v>0</v>
      </c>
      <c r="K836" s="24">
        <v>0</v>
      </c>
      <c r="L836" s="4"/>
      <c r="M836" s="4"/>
      <c r="N836" s="21"/>
      <c r="O836" s="21"/>
      <c r="P836" s="21"/>
      <c r="Q836" s="65"/>
    </row>
    <row r="837" spans="3:17" s="7" customFormat="1" hidden="1">
      <c r="C837" s="146"/>
      <c r="D837" s="131"/>
      <c r="E837" s="138"/>
      <c r="F837" s="149"/>
      <c r="G837" s="149"/>
      <c r="H837" s="55" t="s">
        <v>31</v>
      </c>
      <c r="I837" s="23">
        <v>0</v>
      </c>
      <c r="J837" s="24">
        <v>0</v>
      </c>
      <c r="K837" s="24">
        <v>0</v>
      </c>
      <c r="L837" s="4"/>
      <c r="M837" s="4"/>
      <c r="N837" s="21"/>
      <c r="O837" s="21"/>
      <c r="P837" s="21"/>
      <c r="Q837" s="65"/>
    </row>
    <row r="838" spans="3:17" s="7" customFormat="1" hidden="1">
      <c r="C838" s="147"/>
      <c r="D838" s="132"/>
      <c r="E838" s="138"/>
      <c r="F838" s="150"/>
      <c r="G838" s="150"/>
      <c r="H838" s="55" t="s">
        <v>35</v>
      </c>
      <c r="I838" s="23">
        <v>0</v>
      </c>
      <c r="J838" s="24">
        <v>0</v>
      </c>
      <c r="K838" s="24">
        <v>0</v>
      </c>
      <c r="L838" s="4"/>
      <c r="M838" s="4"/>
      <c r="N838" s="21"/>
      <c r="O838" s="21"/>
      <c r="P838" s="21"/>
      <c r="Q838" s="65"/>
    </row>
    <row r="839" spans="3:17" s="7" customFormat="1" hidden="1">
      <c r="C839" s="145" t="s">
        <v>415</v>
      </c>
      <c r="D839" s="130" t="s">
        <v>416</v>
      </c>
      <c r="E839" s="138" t="s">
        <v>378</v>
      </c>
      <c r="F839" s="148">
        <v>2022</v>
      </c>
      <c r="G839" s="148">
        <v>2022</v>
      </c>
      <c r="H839" s="55" t="s">
        <v>19</v>
      </c>
      <c r="I839" s="22">
        <f>I840+I841+I842+I843</f>
        <v>0</v>
      </c>
      <c r="J839" s="4">
        <f t="shared" ref="J839:K839" si="313">J840+J841+J842+J843</f>
        <v>0</v>
      </c>
      <c r="K839" s="4">
        <f t="shared" si="313"/>
        <v>0</v>
      </c>
      <c r="L839" s="4">
        <v>0</v>
      </c>
      <c r="M839" s="4">
        <v>0</v>
      </c>
      <c r="N839" s="21"/>
      <c r="O839" s="21"/>
      <c r="P839" s="21"/>
      <c r="Q839" s="65"/>
    </row>
    <row r="840" spans="3:17" s="7" customFormat="1" hidden="1">
      <c r="C840" s="146"/>
      <c r="D840" s="101"/>
      <c r="E840" s="138"/>
      <c r="F840" s="149"/>
      <c r="G840" s="149"/>
      <c r="H840" s="55" t="s">
        <v>20</v>
      </c>
      <c r="I840" s="23">
        <v>0</v>
      </c>
      <c r="J840" s="24">
        <v>0</v>
      </c>
      <c r="K840" s="24">
        <v>0</v>
      </c>
      <c r="L840" s="4"/>
      <c r="M840" s="4"/>
      <c r="N840" s="21"/>
      <c r="O840" s="21"/>
      <c r="P840" s="21"/>
      <c r="Q840" s="65"/>
    </row>
    <row r="841" spans="3:17" s="7" customFormat="1" hidden="1">
      <c r="C841" s="146"/>
      <c r="D841" s="101"/>
      <c r="E841" s="138"/>
      <c r="F841" s="149"/>
      <c r="G841" s="149"/>
      <c r="H841" s="55" t="s">
        <v>21</v>
      </c>
      <c r="I841" s="23">
        <v>0</v>
      </c>
      <c r="J841" s="24">
        <v>0</v>
      </c>
      <c r="K841" s="24">
        <v>0</v>
      </c>
      <c r="L841" s="4"/>
      <c r="M841" s="4"/>
      <c r="N841" s="21"/>
      <c r="O841" s="21"/>
      <c r="P841" s="21"/>
      <c r="Q841" s="65"/>
    </row>
    <row r="842" spans="3:17" s="7" customFormat="1" hidden="1">
      <c r="C842" s="146"/>
      <c r="D842" s="101"/>
      <c r="E842" s="138"/>
      <c r="F842" s="149"/>
      <c r="G842" s="149"/>
      <c r="H842" s="55" t="s">
        <v>31</v>
      </c>
      <c r="I842" s="23">
        <v>0</v>
      </c>
      <c r="J842" s="24">
        <v>0</v>
      </c>
      <c r="K842" s="24">
        <v>0</v>
      </c>
      <c r="L842" s="4"/>
      <c r="M842" s="4"/>
      <c r="N842" s="21"/>
      <c r="O842" s="21"/>
      <c r="P842" s="21"/>
      <c r="Q842" s="65"/>
    </row>
    <row r="843" spans="3:17" s="7" customFormat="1" hidden="1">
      <c r="C843" s="147"/>
      <c r="D843" s="102"/>
      <c r="E843" s="138"/>
      <c r="F843" s="150"/>
      <c r="G843" s="150"/>
      <c r="H843" s="55" t="s">
        <v>35</v>
      </c>
      <c r="I843" s="23">
        <v>0</v>
      </c>
      <c r="J843" s="24">
        <v>0</v>
      </c>
      <c r="K843" s="24">
        <v>0</v>
      </c>
      <c r="L843" s="4"/>
      <c r="M843" s="4"/>
      <c r="N843" s="21"/>
      <c r="O843" s="21"/>
      <c r="P843" s="21"/>
      <c r="Q843" s="65"/>
    </row>
    <row r="844" spans="3:17" s="9" customFormat="1">
      <c r="C844" s="145" t="s">
        <v>417</v>
      </c>
      <c r="D844" s="130" t="s">
        <v>418</v>
      </c>
      <c r="E844" s="138" t="s">
        <v>378</v>
      </c>
      <c r="F844" s="148">
        <v>2021</v>
      </c>
      <c r="G844" s="148">
        <v>2023</v>
      </c>
      <c r="H844" s="55" t="s">
        <v>19</v>
      </c>
      <c r="I844" s="22">
        <f>I845+I846+I847+I848</f>
        <v>300</v>
      </c>
      <c r="J844" s="4">
        <f t="shared" ref="J844:K844" si="314">J845+J846+J847+J848</f>
        <v>300</v>
      </c>
      <c r="K844" s="4">
        <f t="shared" si="314"/>
        <v>300</v>
      </c>
      <c r="L844" s="4">
        <f t="shared" ref="L844:M844" si="315">L845</f>
        <v>0</v>
      </c>
      <c r="M844" s="4">
        <f t="shared" si="315"/>
        <v>0</v>
      </c>
      <c r="N844" s="21">
        <f t="shared" si="298"/>
        <v>0</v>
      </c>
      <c r="O844" s="21">
        <f t="shared" si="299"/>
        <v>0</v>
      </c>
      <c r="P844" s="21">
        <f t="shared" si="300"/>
        <v>0</v>
      </c>
      <c r="Q844" s="67"/>
    </row>
    <row r="845" spans="3:17" s="9" customFormat="1">
      <c r="C845" s="146"/>
      <c r="D845" s="131"/>
      <c r="E845" s="138"/>
      <c r="F845" s="149"/>
      <c r="G845" s="149"/>
      <c r="H845" s="55" t="s">
        <v>64</v>
      </c>
      <c r="I845" s="23">
        <v>300</v>
      </c>
      <c r="J845" s="24">
        <v>300</v>
      </c>
      <c r="K845" s="24">
        <v>300</v>
      </c>
      <c r="L845" s="4"/>
      <c r="M845" s="4"/>
      <c r="N845" s="21">
        <f t="shared" si="298"/>
        <v>0</v>
      </c>
      <c r="O845" s="21">
        <f t="shared" si="299"/>
        <v>0</v>
      </c>
      <c r="P845" s="21">
        <f t="shared" si="300"/>
        <v>0</v>
      </c>
      <c r="Q845" s="67"/>
    </row>
    <row r="846" spans="3:17" s="9" customFormat="1">
      <c r="C846" s="146"/>
      <c r="D846" s="131"/>
      <c r="E846" s="138"/>
      <c r="F846" s="149"/>
      <c r="G846" s="149"/>
      <c r="H846" s="55" t="s">
        <v>419</v>
      </c>
      <c r="I846" s="23">
        <v>0</v>
      </c>
      <c r="J846" s="24">
        <v>0</v>
      </c>
      <c r="K846" s="24">
        <v>0</v>
      </c>
      <c r="L846" s="4"/>
      <c r="M846" s="4"/>
      <c r="N846" s="21"/>
      <c r="O846" s="21"/>
      <c r="P846" s="21"/>
      <c r="Q846" s="67"/>
    </row>
    <row r="847" spans="3:17" s="9" customFormat="1">
      <c r="C847" s="146"/>
      <c r="D847" s="131"/>
      <c r="E847" s="138"/>
      <c r="F847" s="149"/>
      <c r="G847" s="149"/>
      <c r="H847" s="55" t="s">
        <v>22</v>
      </c>
      <c r="I847" s="23">
        <v>0</v>
      </c>
      <c r="J847" s="24">
        <v>0</v>
      </c>
      <c r="K847" s="24">
        <v>0</v>
      </c>
      <c r="L847" s="4"/>
      <c r="M847" s="4"/>
      <c r="N847" s="21"/>
      <c r="O847" s="21"/>
      <c r="P847" s="21"/>
      <c r="Q847" s="67"/>
    </row>
    <row r="848" spans="3:17" s="9" customFormat="1">
      <c r="C848" s="147"/>
      <c r="D848" s="132"/>
      <c r="E848" s="138"/>
      <c r="F848" s="150"/>
      <c r="G848" s="150"/>
      <c r="H848" s="55" t="s">
        <v>35</v>
      </c>
      <c r="I848" s="23">
        <v>0</v>
      </c>
      <c r="J848" s="24">
        <v>0</v>
      </c>
      <c r="K848" s="24">
        <v>0</v>
      </c>
      <c r="L848" s="4"/>
      <c r="M848" s="4"/>
      <c r="N848" s="21"/>
      <c r="O848" s="21"/>
      <c r="P848" s="21"/>
      <c r="Q848" s="67"/>
    </row>
    <row r="849" spans="3:17" s="7" customFormat="1" hidden="1">
      <c r="C849" s="136" t="s">
        <v>420</v>
      </c>
      <c r="D849" s="143" t="s">
        <v>421</v>
      </c>
      <c r="E849" s="138" t="s">
        <v>372</v>
      </c>
      <c r="F849" s="148">
        <v>2023</v>
      </c>
      <c r="G849" s="148">
        <v>2023</v>
      </c>
      <c r="H849" s="55" t="s">
        <v>19</v>
      </c>
      <c r="I849" s="22">
        <f>I850+I851+I852+I853</f>
        <v>0</v>
      </c>
      <c r="J849" s="4">
        <f t="shared" ref="J849:K849" si="316">J850+J851+J852+J853</f>
        <v>0</v>
      </c>
      <c r="K849" s="4">
        <f t="shared" si="316"/>
        <v>0</v>
      </c>
      <c r="L849" s="4">
        <v>0</v>
      </c>
      <c r="M849" s="4">
        <v>0</v>
      </c>
      <c r="N849" s="21"/>
      <c r="O849" s="21"/>
      <c r="P849" s="21"/>
      <c r="Q849" s="65"/>
    </row>
    <row r="850" spans="3:17" s="7" customFormat="1" hidden="1">
      <c r="C850" s="136"/>
      <c r="D850" s="143"/>
      <c r="E850" s="138"/>
      <c r="F850" s="149"/>
      <c r="G850" s="149"/>
      <c r="H850" s="55" t="s">
        <v>20</v>
      </c>
      <c r="I850" s="23">
        <v>0</v>
      </c>
      <c r="J850" s="24">
        <v>0</v>
      </c>
      <c r="K850" s="24">
        <v>0</v>
      </c>
      <c r="L850" s="4"/>
      <c r="M850" s="4"/>
      <c r="N850" s="21"/>
      <c r="O850" s="21"/>
      <c r="P850" s="21"/>
      <c r="Q850" s="65"/>
    </row>
    <row r="851" spans="3:17" s="7" customFormat="1" hidden="1">
      <c r="C851" s="136"/>
      <c r="D851" s="143"/>
      <c r="E851" s="138"/>
      <c r="F851" s="149"/>
      <c r="G851" s="149"/>
      <c r="H851" s="55" t="s">
        <v>21</v>
      </c>
      <c r="I851" s="23">
        <v>0</v>
      </c>
      <c r="J851" s="24">
        <v>0</v>
      </c>
      <c r="K851" s="24">
        <v>0</v>
      </c>
      <c r="L851" s="4"/>
      <c r="M851" s="4"/>
      <c r="N851" s="21"/>
      <c r="O851" s="21"/>
      <c r="P851" s="21"/>
      <c r="Q851" s="65"/>
    </row>
    <row r="852" spans="3:17" s="7" customFormat="1" hidden="1">
      <c r="C852" s="136"/>
      <c r="D852" s="143"/>
      <c r="E852" s="138"/>
      <c r="F852" s="149"/>
      <c r="G852" s="149"/>
      <c r="H852" s="55" t="s">
        <v>31</v>
      </c>
      <c r="I852" s="23">
        <v>0</v>
      </c>
      <c r="J852" s="24">
        <v>0</v>
      </c>
      <c r="K852" s="24">
        <v>0</v>
      </c>
      <c r="L852" s="4"/>
      <c r="M852" s="4"/>
      <c r="N852" s="21"/>
      <c r="O852" s="21"/>
      <c r="P852" s="21"/>
      <c r="Q852" s="65"/>
    </row>
    <row r="853" spans="3:17" s="7" customFormat="1" hidden="1">
      <c r="C853" s="136"/>
      <c r="D853" s="143"/>
      <c r="E853" s="138"/>
      <c r="F853" s="150"/>
      <c r="G853" s="150"/>
      <c r="H853" s="55" t="s">
        <v>35</v>
      </c>
      <c r="I853" s="23">
        <v>0</v>
      </c>
      <c r="J853" s="24">
        <v>0</v>
      </c>
      <c r="K853" s="24">
        <v>0</v>
      </c>
      <c r="L853" s="4"/>
      <c r="M853" s="4"/>
      <c r="N853" s="21"/>
      <c r="O853" s="21"/>
      <c r="P853" s="21"/>
      <c r="Q853" s="65"/>
    </row>
    <row r="854" spans="3:17" s="7" customFormat="1">
      <c r="C854" s="136" t="s">
        <v>422</v>
      </c>
      <c r="D854" s="143" t="s">
        <v>423</v>
      </c>
      <c r="E854" s="138" t="s">
        <v>372</v>
      </c>
      <c r="F854" s="148">
        <v>2021</v>
      </c>
      <c r="G854" s="148">
        <v>2021</v>
      </c>
      <c r="H854" s="55" t="s">
        <v>19</v>
      </c>
      <c r="I854" s="22">
        <f>I855+I856+I857+I858</f>
        <v>145</v>
      </c>
      <c r="J854" s="4">
        <f t="shared" ref="J854:K854" si="317">J855+J856+J857+J858</f>
        <v>145</v>
      </c>
      <c r="K854" s="4">
        <f t="shared" si="317"/>
        <v>145</v>
      </c>
      <c r="L854" s="4">
        <f t="shared" ref="L854:M854" si="318">L855</f>
        <v>0</v>
      </c>
      <c r="M854" s="4">
        <f t="shared" si="318"/>
        <v>0</v>
      </c>
      <c r="N854" s="21">
        <f t="shared" ref="N854:N908" si="319">M854/I854*100</f>
        <v>0</v>
      </c>
      <c r="O854" s="21">
        <f t="shared" ref="O854:O908" si="320">M854/J854*100</f>
        <v>0</v>
      </c>
      <c r="P854" s="21">
        <f t="shared" ref="P854:P908" si="321">L854/K854*100</f>
        <v>0</v>
      </c>
      <c r="Q854" s="65"/>
    </row>
    <row r="855" spans="3:17" s="7" customFormat="1">
      <c r="C855" s="136"/>
      <c r="D855" s="143"/>
      <c r="E855" s="138"/>
      <c r="F855" s="149"/>
      <c r="G855" s="149"/>
      <c r="H855" s="55" t="s">
        <v>20</v>
      </c>
      <c r="I855" s="23">
        <v>145</v>
      </c>
      <c r="J855" s="24">
        <v>145</v>
      </c>
      <c r="K855" s="24">
        <v>145</v>
      </c>
      <c r="L855" s="4"/>
      <c r="M855" s="4"/>
      <c r="N855" s="21">
        <f t="shared" si="319"/>
        <v>0</v>
      </c>
      <c r="O855" s="21">
        <f t="shared" si="320"/>
        <v>0</v>
      </c>
      <c r="P855" s="21">
        <f t="shared" si="321"/>
        <v>0</v>
      </c>
      <c r="Q855" s="65"/>
    </row>
    <row r="856" spans="3:17" s="7" customFormat="1">
      <c r="C856" s="136"/>
      <c r="D856" s="143"/>
      <c r="E856" s="138"/>
      <c r="F856" s="149"/>
      <c r="G856" s="149"/>
      <c r="H856" s="55" t="s">
        <v>21</v>
      </c>
      <c r="I856" s="23">
        <v>0</v>
      </c>
      <c r="J856" s="24">
        <v>0</v>
      </c>
      <c r="K856" s="24">
        <v>0</v>
      </c>
      <c r="L856" s="4"/>
      <c r="M856" s="4"/>
      <c r="N856" s="21"/>
      <c r="O856" s="21"/>
      <c r="P856" s="21"/>
      <c r="Q856" s="65"/>
    </row>
    <row r="857" spans="3:17" s="7" customFormat="1">
      <c r="C857" s="136"/>
      <c r="D857" s="143"/>
      <c r="E857" s="138"/>
      <c r="F857" s="149"/>
      <c r="G857" s="149"/>
      <c r="H857" s="55" t="s">
        <v>31</v>
      </c>
      <c r="I857" s="23">
        <v>0</v>
      </c>
      <c r="J857" s="24">
        <v>0</v>
      </c>
      <c r="K857" s="24">
        <v>0</v>
      </c>
      <c r="L857" s="4"/>
      <c r="M857" s="4"/>
      <c r="N857" s="21"/>
      <c r="O857" s="21"/>
      <c r="P857" s="21"/>
      <c r="Q857" s="65"/>
    </row>
    <row r="858" spans="3:17" s="7" customFormat="1">
      <c r="C858" s="136"/>
      <c r="D858" s="143"/>
      <c r="E858" s="138"/>
      <c r="F858" s="150"/>
      <c r="G858" s="150"/>
      <c r="H858" s="55" t="s">
        <v>35</v>
      </c>
      <c r="I858" s="23">
        <v>0</v>
      </c>
      <c r="J858" s="24">
        <v>0</v>
      </c>
      <c r="K858" s="24">
        <v>0</v>
      </c>
      <c r="L858" s="4"/>
      <c r="M858" s="4"/>
      <c r="N858" s="21"/>
      <c r="O858" s="21"/>
      <c r="P858" s="21"/>
      <c r="Q858" s="65"/>
    </row>
    <row r="859" spans="3:17" s="7" customFormat="1">
      <c r="C859" s="136" t="s">
        <v>424</v>
      </c>
      <c r="D859" s="143" t="s">
        <v>425</v>
      </c>
      <c r="E859" s="138" t="s">
        <v>372</v>
      </c>
      <c r="F859" s="148">
        <v>2021</v>
      </c>
      <c r="G859" s="148">
        <v>2021</v>
      </c>
      <c r="H859" s="55" t="s">
        <v>19</v>
      </c>
      <c r="I859" s="22">
        <f>I860+I861+I862+I863</f>
        <v>100</v>
      </c>
      <c r="J859" s="4">
        <f t="shared" ref="J859:K859" si="322">J860+J861+J862+J863</f>
        <v>100</v>
      </c>
      <c r="K859" s="4">
        <f t="shared" si="322"/>
        <v>100</v>
      </c>
      <c r="L859" s="4">
        <f t="shared" ref="L859:M859" si="323">L860</f>
        <v>0</v>
      </c>
      <c r="M859" s="4">
        <f t="shared" si="323"/>
        <v>0</v>
      </c>
      <c r="N859" s="21">
        <f t="shared" si="319"/>
        <v>0</v>
      </c>
      <c r="O859" s="21">
        <f t="shared" si="320"/>
        <v>0</v>
      </c>
      <c r="P859" s="21">
        <f t="shared" si="321"/>
        <v>0</v>
      </c>
      <c r="Q859" s="65"/>
    </row>
    <row r="860" spans="3:17" s="7" customFormat="1">
      <c r="C860" s="136"/>
      <c r="D860" s="143"/>
      <c r="E860" s="138"/>
      <c r="F860" s="149"/>
      <c r="G860" s="149"/>
      <c r="H860" s="55" t="s">
        <v>20</v>
      </c>
      <c r="I860" s="23">
        <v>100</v>
      </c>
      <c r="J860" s="24">
        <v>100</v>
      </c>
      <c r="K860" s="24">
        <v>100</v>
      </c>
      <c r="L860" s="4"/>
      <c r="M860" s="4"/>
      <c r="N860" s="21">
        <f t="shared" si="319"/>
        <v>0</v>
      </c>
      <c r="O860" s="21">
        <f t="shared" si="320"/>
        <v>0</v>
      </c>
      <c r="P860" s="21">
        <f t="shared" si="321"/>
        <v>0</v>
      </c>
      <c r="Q860" s="65"/>
    </row>
    <row r="861" spans="3:17" s="7" customFormat="1">
      <c r="C861" s="136"/>
      <c r="D861" s="143"/>
      <c r="E861" s="138"/>
      <c r="F861" s="149"/>
      <c r="G861" s="149"/>
      <c r="H861" s="55" t="s">
        <v>21</v>
      </c>
      <c r="I861" s="23">
        <v>0</v>
      </c>
      <c r="J861" s="24">
        <v>0</v>
      </c>
      <c r="K861" s="24">
        <v>0</v>
      </c>
      <c r="L861" s="4"/>
      <c r="M861" s="4"/>
      <c r="N861" s="21"/>
      <c r="O861" s="21"/>
      <c r="P861" s="21"/>
      <c r="Q861" s="65"/>
    </row>
    <row r="862" spans="3:17" s="7" customFormat="1">
      <c r="C862" s="136"/>
      <c r="D862" s="143"/>
      <c r="E862" s="138"/>
      <c r="F862" s="149"/>
      <c r="G862" s="149"/>
      <c r="H862" s="55" t="s">
        <v>31</v>
      </c>
      <c r="I862" s="23">
        <v>0</v>
      </c>
      <c r="J862" s="24">
        <v>0</v>
      </c>
      <c r="K862" s="24">
        <v>0</v>
      </c>
      <c r="L862" s="4"/>
      <c r="M862" s="4"/>
      <c r="N862" s="21"/>
      <c r="O862" s="21"/>
      <c r="P862" s="21"/>
      <c r="Q862" s="65"/>
    </row>
    <row r="863" spans="3:17" s="7" customFormat="1">
      <c r="C863" s="136"/>
      <c r="D863" s="143"/>
      <c r="E863" s="138"/>
      <c r="F863" s="150"/>
      <c r="G863" s="150"/>
      <c r="H863" s="55" t="s">
        <v>35</v>
      </c>
      <c r="I863" s="23">
        <v>0</v>
      </c>
      <c r="J863" s="24">
        <v>0</v>
      </c>
      <c r="K863" s="24">
        <v>0</v>
      </c>
      <c r="L863" s="4"/>
      <c r="M863" s="4"/>
      <c r="N863" s="21"/>
      <c r="O863" s="21"/>
      <c r="P863" s="21"/>
      <c r="Q863" s="65"/>
    </row>
    <row r="864" spans="3:17" s="7" customFormat="1" hidden="1">
      <c r="C864" s="136" t="s">
        <v>426</v>
      </c>
      <c r="D864" s="143" t="s">
        <v>427</v>
      </c>
      <c r="E864" s="138" t="s">
        <v>372</v>
      </c>
      <c r="F864" s="148">
        <v>2023</v>
      </c>
      <c r="G864" s="148">
        <v>2023</v>
      </c>
      <c r="H864" s="55" t="s">
        <v>19</v>
      </c>
      <c r="I864" s="22">
        <f>I865+I866+I867+I868</f>
        <v>0</v>
      </c>
      <c r="J864" s="4">
        <f t="shared" ref="J864:K864" si="324">J865+J866+J867+J868</f>
        <v>0</v>
      </c>
      <c r="K864" s="4">
        <f t="shared" si="324"/>
        <v>0</v>
      </c>
      <c r="L864" s="4">
        <v>0</v>
      </c>
      <c r="M864" s="4">
        <v>0</v>
      </c>
      <c r="N864" s="21"/>
      <c r="O864" s="21"/>
      <c r="P864" s="21"/>
      <c r="Q864" s="65"/>
    </row>
    <row r="865" spans="3:17" s="7" customFormat="1" hidden="1">
      <c r="C865" s="136"/>
      <c r="D865" s="143"/>
      <c r="E865" s="138"/>
      <c r="F865" s="149"/>
      <c r="G865" s="149"/>
      <c r="H865" s="55" t="s">
        <v>20</v>
      </c>
      <c r="I865" s="23">
        <v>0</v>
      </c>
      <c r="J865" s="24">
        <v>0</v>
      </c>
      <c r="K865" s="24">
        <v>0</v>
      </c>
      <c r="L865" s="4"/>
      <c r="M865" s="4"/>
      <c r="N865" s="21"/>
      <c r="O865" s="21"/>
      <c r="P865" s="21"/>
      <c r="Q865" s="65"/>
    </row>
    <row r="866" spans="3:17" s="7" customFormat="1" hidden="1">
      <c r="C866" s="136"/>
      <c r="D866" s="143"/>
      <c r="E866" s="138"/>
      <c r="F866" s="149"/>
      <c r="G866" s="149"/>
      <c r="H866" s="55" t="s">
        <v>21</v>
      </c>
      <c r="I866" s="23">
        <v>0</v>
      </c>
      <c r="J866" s="24">
        <v>0</v>
      </c>
      <c r="K866" s="24">
        <v>0</v>
      </c>
      <c r="L866" s="4"/>
      <c r="M866" s="4"/>
      <c r="N866" s="21"/>
      <c r="O866" s="21"/>
      <c r="P866" s="21"/>
      <c r="Q866" s="65"/>
    </row>
    <row r="867" spans="3:17" s="7" customFormat="1" hidden="1">
      <c r="C867" s="136"/>
      <c r="D867" s="143"/>
      <c r="E867" s="138"/>
      <c r="F867" s="149"/>
      <c r="G867" s="149"/>
      <c r="H867" s="55" t="s">
        <v>31</v>
      </c>
      <c r="I867" s="23">
        <v>0</v>
      </c>
      <c r="J867" s="24">
        <v>0</v>
      </c>
      <c r="K867" s="24">
        <v>0</v>
      </c>
      <c r="L867" s="4"/>
      <c r="M867" s="4"/>
      <c r="N867" s="21"/>
      <c r="O867" s="21"/>
      <c r="P867" s="21"/>
      <c r="Q867" s="65"/>
    </row>
    <row r="868" spans="3:17" s="7" customFormat="1" hidden="1">
      <c r="C868" s="136"/>
      <c r="D868" s="143"/>
      <c r="E868" s="138"/>
      <c r="F868" s="150"/>
      <c r="G868" s="150"/>
      <c r="H868" s="55" t="s">
        <v>35</v>
      </c>
      <c r="I868" s="23">
        <v>0</v>
      </c>
      <c r="J868" s="24">
        <v>0</v>
      </c>
      <c r="K868" s="24">
        <v>0</v>
      </c>
      <c r="L868" s="4"/>
      <c r="M868" s="4"/>
      <c r="N868" s="21"/>
      <c r="O868" s="21"/>
      <c r="P868" s="21"/>
      <c r="Q868" s="65"/>
    </row>
    <row r="869" spans="3:17" s="7" customFormat="1">
      <c r="C869" s="122" t="s">
        <v>428</v>
      </c>
      <c r="D869" s="174" t="s">
        <v>429</v>
      </c>
      <c r="E869" s="175" t="s">
        <v>25</v>
      </c>
      <c r="F869" s="175" t="s">
        <v>430</v>
      </c>
      <c r="G869" s="175" t="s">
        <v>431</v>
      </c>
      <c r="H869" s="59" t="s">
        <v>19</v>
      </c>
      <c r="I869" s="22">
        <f>I870+I871+I872+I873</f>
        <v>185</v>
      </c>
      <c r="J869" s="4">
        <f t="shared" ref="J869:M869" si="325">J870+J871+J872+J873</f>
        <v>185</v>
      </c>
      <c r="K869" s="4">
        <f t="shared" si="325"/>
        <v>166.5</v>
      </c>
      <c r="L869" s="4">
        <f t="shared" si="325"/>
        <v>0</v>
      </c>
      <c r="M869" s="4">
        <f t="shared" si="325"/>
        <v>0</v>
      </c>
      <c r="N869" s="21">
        <f t="shared" si="319"/>
        <v>0</v>
      </c>
      <c r="O869" s="21">
        <f t="shared" si="320"/>
        <v>0</v>
      </c>
      <c r="P869" s="21">
        <f t="shared" si="321"/>
        <v>0</v>
      </c>
      <c r="Q869" s="65"/>
    </row>
    <row r="870" spans="3:17" s="7" customFormat="1">
      <c r="C870" s="122"/>
      <c r="D870" s="174"/>
      <c r="E870" s="175"/>
      <c r="F870" s="175"/>
      <c r="G870" s="175"/>
      <c r="H870" s="59" t="s">
        <v>20</v>
      </c>
      <c r="I870" s="22">
        <f>I875+I880+I885+I890</f>
        <v>185</v>
      </c>
      <c r="J870" s="4">
        <f t="shared" ref="J870:K870" si="326">J875+J880+J885+J890</f>
        <v>185</v>
      </c>
      <c r="K870" s="4">
        <f t="shared" si="326"/>
        <v>166.5</v>
      </c>
      <c r="L870" s="4"/>
      <c r="M870" s="4"/>
      <c r="N870" s="21">
        <f t="shared" si="319"/>
        <v>0</v>
      </c>
      <c r="O870" s="21">
        <f t="shared" si="320"/>
        <v>0</v>
      </c>
      <c r="P870" s="21">
        <f t="shared" si="321"/>
        <v>0</v>
      </c>
      <c r="Q870" s="65"/>
    </row>
    <row r="871" spans="3:17" s="7" customFormat="1">
      <c r="C871" s="122"/>
      <c r="D871" s="174"/>
      <c r="E871" s="175"/>
      <c r="F871" s="175"/>
      <c r="G871" s="175"/>
      <c r="H871" s="59" t="s">
        <v>21</v>
      </c>
      <c r="I871" s="22">
        <v>0</v>
      </c>
      <c r="J871" s="4">
        <v>0</v>
      </c>
      <c r="K871" s="4">
        <v>0</v>
      </c>
      <c r="L871" s="4"/>
      <c r="M871" s="4"/>
      <c r="N871" s="21"/>
      <c r="O871" s="21"/>
      <c r="P871" s="21"/>
      <c r="Q871" s="65"/>
    </row>
    <row r="872" spans="3:17" s="7" customFormat="1">
      <c r="C872" s="122"/>
      <c r="D872" s="174"/>
      <c r="E872" s="175"/>
      <c r="F872" s="175"/>
      <c r="G872" s="175"/>
      <c r="H872" s="59" t="s">
        <v>31</v>
      </c>
      <c r="I872" s="22">
        <v>0</v>
      </c>
      <c r="J872" s="4">
        <v>0</v>
      </c>
      <c r="K872" s="4">
        <v>0</v>
      </c>
      <c r="L872" s="4"/>
      <c r="M872" s="4"/>
      <c r="N872" s="21"/>
      <c r="O872" s="21"/>
      <c r="P872" s="21"/>
      <c r="Q872" s="65"/>
    </row>
    <row r="873" spans="3:17" s="7" customFormat="1">
      <c r="C873" s="122"/>
      <c r="D873" s="174"/>
      <c r="E873" s="175"/>
      <c r="F873" s="175"/>
      <c r="G873" s="175"/>
      <c r="H873" s="59" t="s">
        <v>35</v>
      </c>
      <c r="I873" s="22">
        <v>0</v>
      </c>
      <c r="J873" s="4">
        <v>0</v>
      </c>
      <c r="K873" s="4">
        <v>0</v>
      </c>
      <c r="L873" s="4"/>
      <c r="M873" s="4"/>
      <c r="N873" s="21"/>
      <c r="O873" s="21"/>
      <c r="P873" s="21"/>
      <c r="Q873" s="65"/>
    </row>
    <row r="874" spans="3:17" s="7" customFormat="1">
      <c r="C874" s="122" t="s">
        <v>432</v>
      </c>
      <c r="D874" s="112" t="s">
        <v>433</v>
      </c>
      <c r="E874" s="129" t="s">
        <v>388</v>
      </c>
      <c r="F874" s="129">
        <v>2021</v>
      </c>
      <c r="G874" s="129">
        <v>2023</v>
      </c>
      <c r="H874" s="34" t="s">
        <v>19</v>
      </c>
      <c r="I874" s="22">
        <f>I875+I876+I877+I878</f>
        <v>85</v>
      </c>
      <c r="J874" s="4">
        <f t="shared" ref="J874:M874" si="327">J875+J876+J877+J878</f>
        <v>85</v>
      </c>
      <c r="K874" s="4">
        <f t="shared" si="327"/>
        <v>80</v>
      </c>
      <c r="L874" s="4">
        <f t="shared" si="327"/>
        <v>0</v>
      </c>
      <c r="M874" s="4">
        <f t="shared" si="327"/>
        <v>0</v>
      </c>
      <c r="N874" s="21">
        <f t="shared" si="319"/>
        <v>0</v>
      </c>
      <c r="O874" s="21">
        <f t="shared" si="320"/>
        <v>0</v>
      </c>
      <c r="P874" s="21">
        <f t="shared" si="321"/>
        <v>0</v>
      </c>
      <c r="Q874" s="65"/>
    </row>
    <row r="875" spans="3:17" s="7" customFormat="1">
      <c r="C875" s="122"/>
      <c r="D875" s="112"/>
      <c r="E875" s="129"/>
      <c r="F875" s="129"/>
      <c r="G875" s="129"/>
      <c r="H875" s="34" t="s">
        <v>64</v>
      </c>
      <c r="I875" s="22">
        <v>85</v>
      </c>
      <c r="J875" s="4">
        <v>85</v>
      </c>
      <c r="K875" s="4">
        <v>80</v>
      </c>
      <c r="L875" s="4"/>
      <c r="M875" s="4"/>
      <c r="N875" s="21">
        <f t="shared" si="319"/>
        <v>0</v>
      </c>
      <c r="O875" s="21">
        <f t="shared" si="320"/>
        <v>0</v>
      </c>
      <c r="P875" s="21">
        <f t="shared" si="321"/>
        <v>0</v>
      </c>
      <c r="Q875" s="65"/>
    </row>
    <row r="876" spans="3:17" s="7" customFormat="1">
      <c r="C876" s="122"/>
      <c r="D876" s="112"/>
      <c r="E876" s="129"/>
      <c r="F876" s="129"/>
      <c r="G876" s="129"/>
      <c r="H876" s="34" t="s">
        <v>21</v>
      </c>
      <c r="I876" s="22">
        <v>0</v>
      </c>
      <c r="J876" s="4">
        <v>0</v>
      </c>
      <c r="K876" s="4">
        <v>0</v>
      </c>
      <c r="L876" s="4"/>
      <c r="M876" s="4"/>
      <c r="N876" s="21"/>
      <c r="O876" s="21"/>
      <c r="P876" s="21"/>
      <c r="Q876" s="65"/>
    </row>
    <row r="877" spans="3:17" s="9" customFormat="1">
      <c r="C877" s="122"/>
      <c r="D877" s="112"/>
      <c r="E877" s="129"/>
      <c r="F877" s="129"/>
      <c r="G877" s="129"/>
      <c r="H877" s="34" t="s">
        <v>31</v>
      </c>
      <c r="I877" s="22">
        <v>0</v>
      </c>
      <c r="J877" s="4">
        <v>0</v>
      </c>
      <c r="K877" s="4">
        <v>0</v>
      </c>
      <c r="L877" s="4"/>
      <c r="M877" s="4"/>
      <c r="N877" s="21"/>
      <c r="O877" s="21"/>
      <c r="P877" s="21"/>
      <c r="Q877" s="67"/>
    </row>
    <row r="878" spans="3:17" s="9" customFormat="1">
      <c r="C878" s="122"/>
      <c r="D878" s="112"/>
      <c r="E878" s="129"/>
      <c r="F878" s="129"/>
      <c r="G878" s="129"/>
      <c r="H878" s="34" t="s">
        <v>35</v>
      </c>
      <c r="I878" s="22">
        <v>0</v>
      </c>
      <c r="J878" s="4">
        <v>0</v>
      </c>
      <c r="K878" s="4">
        <v>0</v>
      </c>
      <c r="L878" s="4"/>
      <c r="M878" s="4"/>
      <c r="N878" s="21"/>
      <c r="O878" s="21"/>
      <c r="P878" s="21"/>
      <c r="Q878" s="67"/>
    </row>
    <row r="879" spans="3:17" s="7" customFormat="1">
      <c r="C879" s="122" t="s">
        <v>434</v>
      </c>
      <c r="D879" s="112" t="s">
        <v>435</v>
      </c>
      <c r="E879" s="129" t="s">
        <v>375</v>
      </c>
      <c r="F879" s="129">
        <v>2021</v>
      </c>
      <c r="G879" s="129">
        <v>2023</v>
      </c>
      <c r="H879" s="59" t="s">
        <v>436</v>
      </c>
      <c r="I879" s="22">
        <f>I880+I881+I882+I883</f>
        <v>20</v>
      </c>
      <c r="J879" s="4">
        <f t="shared" ref="J879:M879" si="328">J880+J881+J882+J883</f>
        <v>20</v>
      </c>
      <c r="K879" s="4">
        <f t="shared" si="328"/>
        <v>16</v>
      </c>
      <c r="L879" s="4">
        <f t="shared" si="328"/>
        <v>0</v>
      </c>
      <c r="M879" s="4">
        <f t="shared" si="328"/>
        <v>0</v>
      </c>
      <c r="N879" s="21">
        <f t="shared" si="319"/>
        <v>0</v>
      </c>
      <c r="O879" s="21">
        <f t="shared" si="320"/>
        <v>0</v>
      </c>
      <c r="P879" s="21">
        <f t="shared" si="321"/>
        <v>0</v>
      </c>
      <c r="Q879" s="65"/>
    </row>
    <row r="880" spans="3:17" s="7" customFormat="1">
      <c r="C880" s="122"/>
      <c r="D880" s="112"/>
      <c r="E880" s="129"/>
      <c r="F880" s="129"/>
      <c r="G880" s="129"/>
      <c r="H880" s="59" t="s">
        <v>20</v>
      </c>
      <c r="I880" s="22">
        <v>20</v>
      </c>
      <c r="J880" s="4">
        <v>20</v>
      </c>
      <c r="K880" s="4">
        <v>16</v>
      </c>
      <c r="L880" s="4"/>
      <c r="M880" s="4"/>
      <c r="N880" s="21">
        <f t="shared" si="319"/>
        <v>0</v>
      </c>
      <c r="O880" s="21">
        <f t="shared" si="320"/>
        <v>0</v>
      </c>
      <c r="P880" s="21">
        <f t="shared" si="321"/>
        <v>0</v>
      </c>
      <c r="Q880" s="65"/>
    </row>
    <row r="881" spans="3:17" s="7" customFormat="1">
      <c r="C881" s="122"/>
      <c r="D881" s="112"/>
      <c r="E881" s="129"/>
      <c r="F881" s="129"/>
      <c r="G881" s="129"/>
      <c r="H881" s="59" t="s">
        <v>21</v>
      </c>
      <c r="I881" s="22">
        <v>0</v>
      </c>
      <c r="J881" s="4">
        <v>0</v>
      </c>
      <c r="K881" s="4">
        <v>0</v>
      </c>
      <c r="L881" s="4"/>
      <c r="M881" s="4"/>
      <c r="N881" s="21"/>
      <c r="O881" s="21"/>
      <c r="P881" s="21"/>
      <c r="Q881" s="65"/>
    </row>
    <row r="882" spans="3:17" s="7" customFormat="1">
      <c r="C882" s="122"/>
      <c r="D882" s="112"/>
      <c r="E882" s="129"/>
      <c r="F882" s="129"/>
      <c r="G882" s="129"/>
      <c r="H882" s="59" t="s">
        <v>31</v>
      </c>
      <c r="I882" s="22">
        <v>0</v>
      </c>
      <c r="J882" s="4">
        <v>0</v>
      </c>
      <c r="K882" s="4">
        <v>0</v>
      </c>
      <c r="L882" s="4"/>
      <c r="M882" s="4"/>
      <c r="N882" s="21"/>
      <c r="O882" s="21"/>
      <c r="P882" s="21"/>
      <c r="Q882" s="65"/>
    </row>
    <row r="883" spans="3:17" s="7" customFormat="1">
      <c r="C883" s="122"/>
      <c r="D883" s="112"/>
      <c r="E883" s="129"/>
      <c r="F883" s="129"/>
      <c r="G883" s="129"/>
      <c r="H883" s="59" t="s">
        <v>35</v>
      </c>
      <c r="I883" s="22">
        <v>0</v>
      </c>
      <c r="J883" s="4">
        <v>0</v>
      </c>
      <c r="K883" s="4">
        <v>0</v>
      </c>
      <c r="L883" s="4"/>
      <c r="M883" s="4"/>
      <c r="N883" s="21"/>
      <c r="O883" s="21"/>
      <c r="P883" s="21"/>
      <c r="Q883" s="65"/>
    </row>
    <row r="884" spans="3:17" s="7" customFormat="1">
      <c r="C884" s="122" t="s">
        <v>437</v>
      </c>
      <c r="D884" s="100" t="s">
        <v>438</v>
      </c>
      <c r="E884" s="116" t="s">
        <v>375</v>
      </c>
      <c r="F884" s="129">
        <v>2021</v>
      </c>
      <c r="G884" s="129">
        <v>2023</v>
      </c>
      <c r="H884" s="59" t="s">
        <v>19</v>
      </c>
      <c r="I884" s="22">
        <f>I885+I886+I887+I888</f>
        <v>40</v>
      </c>
      <c r="J884" s="4">
        <f t="shared" ref="J884:M884" si="329">J885+J886+J887+J888</f>
        <v>40</v>
      </c>
      <c r="K884" s="4">
        <f t="shared" si="329"/>
        <v>35</v>
      </c>
      <c r="L884" s="4">
        <f t="shared" si="329"/>
        <v>0</v>
      </c>
      <c r="M884" s="4">
        <f t="shared" si="329"/>
        <v>0</v>
      </c>
      <c r="N884" s="21">
        <f t="shared" si="319"/>
        <v>0</v>
      </c>
      <c r="O884" s="21">
        <f t="shared" si="320"/>
        <v>0</v>
      </c>
      <c r="P884" s="21">
        <f t="shared" si="321"/>
        <v>0</v>
      </c>
      <c r="Q884" s="65"/>
    </row>
    <row r="885" spans="3:17" s="7" customFormat="1">
      <c r="C885" s="122"/>
      <c r="D885" s="101"/>
      <c r="E885" s="117"/>
      <c r="F885" s="129"/>
      <c r="G885" s="129"/>
      <c r="H885" s="57" t="s">
        <v>20</v>
      </c>
      <c r="I885" s="22">
        <v>40</v>
      </c>
      <c r="J885" s="4">
        <v>40</v>
      </c>
      <c r="K885" s="4">
        <v>35</v>
      </c>
      <c r="L885" s="4"/>
      <c r="M885" s="4"/>
      <c r="N885" s="21">
        <f t="shared" si="319"/>
        <v>0</v>
      </c>
      <c r="O885" s="21">
        <f t="shared" si="320"/>
        <v>0</v>
      </c>
      <c r="P885" s="21">
        <f t="shared" si="321"/>
        <v>0</v>
      </c>
      <c r="Q885" s="65"/>
    </row>
    <row r="886" spans="3:17" s="7" customFormat="1">
      <c r="C886" s="122"/>
      <c r="D886" s="101"/>
      <c r="E886" s="117"/>
      <c r="F886" s="129"/>
      <c r="G886" s="129"/>
      <c r="H886" s="59" t="s">
        <v>21</v>
      </c>
      <c r="I886" s="22">
        <v>0</v>
      </c>
      <c r="J886" s="4">
        <v>0</v>
      </c>
      <c r="K886" s="4">
        <v>0</v>
      </c>
      <c r="L886" s="4"/>
      <c r="M886" s="4"/>
      <c r="N886" s="21"/>
      <c r="O886" s="21"/>
      <c r="P886" s="21"/>
      <c r="Q886" s="65"/>
    </row>
    <row r="887" spans="3:17" s="7" customFormat="1">
      <c r="C887" s="122"/>
      <c r="D887" s="101"/>
      <c r="E887" s="117"/>
      <c r="F887" s="129"/>
      <c r="G887" s="129"/>
      <c r="H887" s="59" t="s">
        <v>31</v>
      </c>
      <c r="I887" s="22">
        <v>0</v>
      </c>
      <c r="J887" s="4">
        <v>0</v>
      </c>
      <c r="K887" s="4">
        <v>0</v>
      </c>
      <c r="L887" s="4"/>
      <c r="M887" s="4"/>
      <c r="N887" s="21"/>
      <c r="O887" s="21"/>
      <c r="P887" s="21"/>
      <c r="Q887" s="65"/>
    </row>
    <row r="888" spans="3:17" s="7" customFormat="1">
      <c r="C888" s="122"/>
      <c r="D888" s="102"/>
      <c r="E888" s="118"/>
      <c r="F888" s="129"/>
      <c r="G888" s="129"/>
      <c r="H888" s="59" t="s">
        <v>35</v>
      </c>
      <c r="I888" s="22">
        <v>0</v>
      </c>
      <c r="J888" s="4">
        <v>0</v>
      </c>
      <c r="K888" s="4">
        <v>0</v>
      </c>
      <c r="L888" s="4"/>
      <c r="M888" s="4"/>
      <c r="N888" s="21"/>
      <c r="O888" s="21"/>
      <c r="P888" s="21"/>
      <c r="Q888" s="65"/>
    </row>
    <row r="889" spans="3:17" s="7" customFormat="1">
      <c r="C889" s="97" t="s">
        <v>439</v>
      </c>
      <c r="D889" s="100" t="s">
        <v>440</v>
      </c>
      <c r="E889" s="116" t="s">
        <v>375</v>
      </c>
      <c r="F889" s="129">
        <v>2021</v>
      </c>
      <c r="G889" s="129">
        <v>2023</v>
      </c>
      <c r="H889" s="59" t="s">
        <v>19</v>
      </c>
      <c r="I889" s="22">
        <f>I890+I891+I892+I893</f>
        <v>40</v>
      </c>
      <c r="J889" s="4">
        <f t="shared" ref="J889:M889" si="330">J890+J891+J892+J893</f>
        <v>40</v>
      </c>
      <c r="K889" s="4">
        <f t="shared" si="330"/>
        <v>35.5</v>
      </c>
      <c r="L889" s="4">
        <f t="shared" si="330"/>
        <v>0</v>
      </c>
      <c r="M889" s="4">
        <f t="shared" si="330"/>
        <v>0</v>
      </c>
      <c r="N889" s="21">
        <f t="shared" si="319"/>
        <v>0</v>
      </c>
      <c r="O889" s="21">
        <f t="shared" si="320"/>
        <v>0</v>
      </c>
      <c r="P889" s="21">
        <f t="shared" si="321"/>
        <v>0</v>
      </c>
      <c r="Q889" s="65"/>
    </row>
    <row r="890" spans="3:17" s="7" customFormat="1">
      <c r="C890" s="98"/>
      <c r="D890" s="101"/>
      <c r="E890" s="117"/>
      <c r="F890" s="129"/>
      <c r="G890" s="129"/>
      <c r="H890" s="59" t="s">
        <v>20</v>
      </c>
      <c r="I890" s="22">
        <v>40</v>
      </c>
      <c r="J890" s="4">
        <v>40</v>
      </c>
      <c r="K890" s="4">
        <v>35.5</v>
      </c>
      <c r="L890" s="4"/>
      <c r="M890" s="4"/>
      <c r="N890" s="21">
        <f t="shared" si="319"/>
        <v>0</v>
      </c>
      <c r="O890" s="21">
        <f t="shared" si="320"/>
        <v>0</v>
      </c>
      <c r="P890" s="21">
        <f t="shared" si="321"/>
        <v>0</v>
      </c>
      <c r="Q890" s="65"/>
    </row>
    <row r="891" spans="3:17" s="7" customFormat="1">
      <c r="C891" s="98"/>
      <c r="D891" s="101"/>
      <c r="E891" s="117"/>
      <c r="F891" s="129"/>
      <c r="G891" s="129"/>
      <c r="H891" s="59" t="s">
        <v>21</v>
      </c>
      <c r="I891" s="22">
        <v>0</v>
      </c>
      <c r="J891" s="4">
        <v>0</v>
      </c>
      <c r="K891" s="4">
        <v>0</v>
      </c>
      <c r="L891" s="4"/>
      <c r="M891" s="4"/>
      <c r="N891" s="21"/>
      <c r="O891" s="21"/>
      <c r="P891" s="21"/>
      <c r="Q891" s="65"/>
    </row>
    <row r="892" spans="3:17" s="7" customFormat="1">
      <c r="C892" s="98"/>
      <c r="D892" s="101"/>
      <c r="E892" s="117"/>
      <c r="F892" s="129"/>
      <c r="G892" s="129"/>
      <c r="H892" s="59" t="s">
        <v>31</v>
      </c>
      <c r="I892" s="22">
        <v>0</v>
      </c>
      <c r="J892" s="4">
        <v>0</v>
      </c>
      <c r="K892" s="4">
        <v>0</v>
      </c>
      <c r="L892" s="4"/>
      <c r="M892" s="4"/>
      <c r="N892" s="21"/>
      <c r="O892" s="21"/>
      <c r="P892" s="21"/>
      <c r="Q892" s="65"/>
    </row>
    <row r="893" spans="3:17" s="7" customFormat="1">
      <c r="C893" s="99"/>
      <c r="D893" s="102"/>
      <c r="E893" s="118"/>
      <c r="F893" s="129"/>
      <c r="G893" s="129"/>
      <c r="H893" s="59" t="s">
        <v>35</v>
      </c>
      <c r="I893" s="22">
        <v>0</v>
      </c>
      <c r="J893" s="4">
        <v>0</v>
      </c>
      <c r="K893" s="4">
        <v>0</v>
      </c>
      <c r="L893" s="4"/>
      <c r="M893" s="4"/>
      <c r="N893" s="21"/>
      <c r="O893" s="21"/>
      <c r="P893" s="21"/>
      <c r="Q893" s="65"/>
    </row>
    <row r="894" spans="3:17" s="7" customFormat="1" hidden="1">
      <c r="C894" s="97" t="s">
        <v>441</v>
      </c>
      <c r="D894" s="100" t="s">
        <v>442</v>
      </c>
      <c r="E894" s="116" t="s">
        <v>146</v>
      </c>
      <c r="F894" s="116">
        <v>2020</v>
      </c>
      <c r="G894" s="129">
        <v>2020</v>
      </c>
      <c r="H894" s="59" t="s">
        <v>19</v>
      </c>
      <c r="I894" s="22">
        <f>I895+I896+I897+I898</f>
        <v>0</v>
      </c>
      <c r="J894" s="4">
        <f t="shared" ref="J894:M894" si="331">J895+J896+J897+J898</f>
        <v>0</v>
      </c>
      <c r="K894" s="4">
        <f t="shared" si="331"/>
        <v>0</v>
      </c>
      <c r="L894" s="4">
        <f t="shared" si="331"/>
        <v>0</v>
      </c>
      <c r="M894" s="4">
        <f t="shared" si="331"/>
        <v>0</v>
      </c>
      <c r="N894" s="21"/>
      <c r="O894" s="21"/>
      <c r="P894" s="21"/>
      <c r="Q894" s="65"/>
    </row>
    <row r="895" spans="3:17" s="7" customFormat="1" hidden="1">
      <c r="C895" s="98"/>
      <c r="D895" s="101"/>
      <c r="E895" s="117"/>
      <c r="F895" s="117"/>
      <c r="G895" s="129"/>
      <c r="H895" s="59" t="s">
        <v>20</v>
      </c>
      <c r="I895" s="22">
        <v>0</v>
      </c>
      <c r="J895" s="4">
        <v>0</v>
      </c>
      <c r="K895" s="4">
        <v>0</v>
      </c>
      <c r="L895" s="4"/>
      <c r="M895" s="4"/>
      <c r="N895" s="21"/>
      <c r="O895" s="21"/>
      <c r="P895" s="21"/>
      <c r="Q895" s="65"/>
    </row>
    <row r="896" spans="3:17" s="7" customFormat="1" hidden="1">
      <c r="C896" s="98"/>
      <c r="D896" s="101"/>
      <c r="E896" s="117"/>
      <c r="F896" s="117"/>
      <c r="G896" s="129"/>
      <c r="H896" s="59" t="s">
        <v>21</v>
      </c>
      <c r="I896" s="22">
        <v>0</v>
      </c>
      <c r="J896" s="4">
        <v>0</v>
      </c>
      <c r="K896" s="4">
        <v>0</v>
      </c>
      <c r="L896" s="4"/>
      <c r="M896" s="4"/>
      <c r="N896" s="21"/>
      <c r="O896" s="21"/>
      <c r="P896" s="21"/>
      <c r="Q896" s="65"/>
    </row>
    <row r="897" spans="3:17" s="7" customFormat="1" hidden="1">
      <c r="C897" s="98"/>
      <c r="D897" s="101"/>
      <c r="E897" s="117"/>
      <c r="F897" s="117"/>
      <c r="G897" s="129"/>
      <c r="H897" s="59" t="s">
        <v>31</v>
      </c>
      <c r="I897" s="22">
        <v>0</v>
      </c>
      <c r="J897" s="4">
        <v>0</v>
      </c>
      <c r="K897" s="4">
        <v>0</v>
      </c>
      <c r="L897" s="4"/>
      <c r="M897" s="4"/>
      <c r="N897" s="21"/>
      <c r="O897" s="21"/>
      <c r="P897" s="21"/>
      <c r="Q897" s="65"/>
    </row>
    <row r="898" spans="3:17" s="7" customFormat="1" hidden="1">
      <c r="C898" s="99"/>
      <c r="D898" s="102"/>
      <c r="E898" s="118"/>
      <c r="F898" s="118"/>
      <c r="G898" s="129"/>
      <c r="H898" s="59" t="s">
        <v>35</v>
      </c>
      <c r="I898" s="22">
        <v>0</v>
      </c>
      <c r="J898" s="4">
        <v>0</v>
      </c>
      <c r="K898" s="4">
        <v>0</v>
      </c>
      <c r="L898" s="4"/>
      <c r="M898" s="4"/>
      <c r="N898" s="21"/>
      <c r="O898" s="21"/>
      <c r="P898" s="21"/>
      <c r="Q898" s="65"/>
    </row>
    <row r="899" spans="3:17" s="15" customFormat="1">
      <c r="C899" s="97" t="s">
        <v>443</v>
      </c>
      <c r="D899" s="100" t="s">
        <v>444</v>
      </c>
      <c r="E899" s="116" t="s">
        <v>349</v>
      </c>
      <c r="F899" s="116">
        <v>2021</v>
      </c>
      <c r="G899" s="116">
        <v>2023</v>
      </c>
      <c r="H899" s="59" t="s">
        <v>19</v>
      </c>
      <c r="I899" s="22">
        <f>I900+I901+I902+I903</f>
        <v>1664525.5</v>
      </c>
      <c r="J899" s="4">
        <f t="shared" ref="J899:K899" si="332">J900+J901+J902+J903</f>
        <v>755032.9</v>
      </c>
      <c r="K899" s="4">
        <f t="shared" si="332"/>
        <v>747979</v>
      </c>
      <c r="L899" s="4">
        <f t="shared" ref="L899:M899" si="333">L900+L901+L902+L903</f>
        <v>190527</v>
      </c>
      <c r="M899" s="4">
        <f t="shared" si="333"/>
        <v>319339.7</v>
      </c>
      <c r="N899" s="21">
        <f t="shared" si="319"/>
        <v>19.185029006764992</v>
      </c>
      <c r="O899" s="21">
        <f t="shared" si="320"/>
        <v>42.294805961435586</v>
      </c>
      <c r="P899" s="21">
        <f t="shared" si="321"/>
        <v>25.472239193881112</v>
      </c>
      <c r="Q899" s="66"/>
    </row>
    <row r="900" spans="3:17" s="15" customFormat="1">
      <c r="C900" s="98"/>
      <c r="D900" s="101"/>
      <c r="E900" s="117"/>
      <c r="F900" s="117"/>
      <c r="G900" s="117"/>
      <c r="H900" s="59" t="s">
        <v>20</v>
      </c>
      <c r="I900" s="22">
        <f t="shared" ref="I900:K903" si="334">I905+I910+I915+I920+I925</f>
        <v>733747.6</v>
      </c>
      <c r="J900" s="4">
        <f t="shared" si="334"/>
        <v>734590.5</v>
      </c>
      <c r="K900" s="4">
        <f t="shared" si="334"/>
        <v>727536.6</v>
      </c>
      <c r="L900" s="4">
        <f t="shared" ref="L900:M900" si="335">L905+L910+L915+L920+L925</f>
        <v>190527</v>
      </c>
      <c r="M900" s="4">
        <f t="shared" si="335"/>
        <v>190527</v>
      </c>
      <c r="N900" s="21">
        <f t="shared" si="319"/>
        <v>25.966285954461725</v>
      </c>
      <c r="O900" s="21">
        <f t="shared" si="320"/>
        <v>25.936491147108491</v>
      </c>
      <c r="P900" s="21">
        <f t="shared" si="321"/>
        <v>26.187960853103476</v>
      </c>
      <c r="Q900" s="66"/>
    </row>
    <row r="901" spans="3:17" s="15" customFormat="1">
      <c r="C901" s="98"/>
      <c r="D901" s="101"/>
      <c r="E901" s="117"/>
      <c r="F901" s="117"/>
      <c r="G901" s="117"/>
      <c r="H901" s="59" t="s">
        <v>21</v>
      </c>
      <c r="I901" s="22">
        <f t="shared" si="334"/>
        <v>0</v>
      </c>
      <c r="J901" s="4">
        <f t="shared" si="334"/>
        <v>0</v>
      </c>
      <c r="K901" s="4">
        <f t="shared" si="334"/>
        <v>0</v>
      </c>
      <c r="L901" s="4">
        <f t="shared" ref="L901:M901" si="336">L906+L911+L916+L921+L926</f>
        <v>0</v>
      </c>
      <c r="M901" s="4">
        <f t="shared" si="336"/>
        <v>0</v>
      </c>
      <c r="N901" s="21"/>
      <c r="O901" s="21"/>
      <c r="P901" s="21"/>
      <c r="Q901" s="66"/>
    </row>
    <row r="902" spans="3:17" s="15" customFormat="1">
      <c r="C902" s="98"/>
      <c r="D902" s="101"/>
      <c r="E902" s="117"/>
      <c r="F902" s="117"/>
      <c r="G902" s="117"/>
      <c r="H902" s="59" t="s">
        <v>31</v>
      </c>
      <c r="I902" s="22">
        <f t="shared" si="334"/>
        <v>910335.5</v>
      </c>
      <c r="J902" s="4">
        <f t="shared" si="334"/>
        <v>0</v>
      </c>
      <c r="K902" s="4">
        <f t="shared" si="334"/>
        <v>0</v>
      </c>
      <c r="L902" s="4">
        <f t="shared" ref="L902:M902" si="337">L907+L912+L917+L922+L927</f>
        <v>0</v>
      </c>
      <c r="M902" s="4">
        <f t="shared" si="337"/>
        <v>128812.7</v>
      </c>
      <c r="N902" s="21">
        <f t="shared" si="319"/>
        <v>14.150024908399155</v>
      </c>
      <c r="O902" s="21" t="e">
        <f t="shared" si="320"/>
        <v>#DIV/0!</v>
      </c>
      <c r="P902" s="21" t="e">
        <f t="shared" si="321"/>
        <v>#DIV/0!</v>
      </c>
      <c r="Q902" s="66"/>
    </row>
    <row r="903" spans="3:17" s="15" customFormat="1">
      <c r="C903" s="99"/>
      <c r="D903" s="102"/>
      <c r="E903" s="118"/>
      <c r="F903" s="118"/>
      <c r="G903" s="118"/>
      <c r="H903" s="59" t="s">
        <v>35</v>
      </c>
      <c r="I903" s="22">
        <f t="shared" si="334"/>
        <v>20442.400000000001</v>
      </c>
      <c r="J903" s="4">
        <f t="shared" si="334"/>
        <v>20442.400000000001</v>
      </c>
      <c r="K903" s="4">
        <f t="shared" si="334"/>
        <v>20442.400000000001</v>
      </c>
      <c r="L903" s="4">
        <f t="shared" ref="L903:M903" si="338">L908+L913+L918+L923+L928</f>
        <v>0</v>
      </c>
      <c r="M903" s="4">
        <f t="shared" si="338"/>
        <v>0</v>
      </c>
      <c r="N903" s="21">
        <f t="shared" si="319"/>
        <v>0</v>
      </c>
      <c r="O903" s="21">
        <f t="shared" si="320"/>
        <v>0</v>
      </c>
      <c r="P903" s="21">
        <f t="shared" si="321"/>
        <v>0</v>
      </c>
      <c r="Q903" s="66"/>
    </row>
    <row r="904" spans="3:17" s="7" customFormat="1">
      <c r="C904" s="97" t="s">
        <v>445</v>
      </c>
      <c r="D904" s="100" t="s">
        <v>446</v>
      </c>
      <c r="E904" s="116" t="s">
        <v>25</v>
      </c>
      <c r="F904" s="116">
        <v>2021</v>
      </c>
      <c r="G904" s="116">
        <v>2023</v>
      </c>
      <c r="H904" s="59" t="s">
        <v>19</v>
      </c>
      <c r="I904" s="22">
        <f>I905+I906+I907+I908</f>
        <v>1647090.5</v>
      </c>
      <c r="J904" s="4">
        <f t="shared" ref="J904:M904" si="339">J905+J906+J907+J908</f>
        <v>737597.9</v>
      </c>
      <c r="K904" s="4">
        <f t="shared" si="339"/>
        <v>730544</v>
      </c>
      <c r="L904" s="4">
        <f t="shared" si="339"/>
        <v>187032.8</v>
      </c>
      <c r="M904" s="4">
        <f t="shared" si="339"/>
        <v>315845.5</v>
      </c>
      <c r="N904" s="21">
        <f t="shared" si="319"/>
        <v>19.175965133670555</v>
      </c>
      <c r="O904" s="21">
        <f t="shared" si="320"/>
        <v>42.820824191609006</v>
      </c>
      <c r="P904" s="21">
        <f t="shared" si="321"/>
        <v>25.601852865809587</v>
      </c>
      <c r="Q904" s="65"/>
    </row>
    <row r="905" spans="3:17" s="7" customFormat="1">
      <c r="C905" s="98"/>
      <c r="D905" s="101"/>
      <c r="E905" s="117"/>
      <c r="F905" s="117"/>
      <c r="G905" s="117"/>
      <c r="H905" s="59" t="s">
        <v>20</v>
      </c>
      <c r="I905" s="22">
        <v>716312.6</v>
      </c>
      <c r="J905" s="4">
        <f>716312.6+842.9</f>
        <v>717155.5</v>
      </c>
      <c r="K905" s="4">
        <v>710101.6</v>
      </c>
      <c r="L905" s="4">
        <v>187032.8</v>
      </c>
      <c r="M905" s="4">
        <v>187032.8</v>
      </c>
      <c r="N905" s="21">
        <f t="shared" si="319"/>
        <v>26.11049980134371</v>
      </c>
      <c r="O905" s="21">
        <f t="shared" si="320"/>
        <v>26.079811142771685</v>
      </c>
      <c r="P905" s="21">
        <f t="shared" si="321"/>
        <v>26.338878830860256</v>
      </c>
      <c r="Q905" s="65"/>
    </row>
    <row r="906" spans="3:17" s="7" customFormat="1">
      <c r="C906" s="98"/>
      <c r="D906" s="101"/>
      <c r="E906" s="117"/>
      <c r="F906" s="117"/>
      <c r="G906" s="117"/>
      <c r="H906" s="59" t="s">
        <v>21</v>
      </c>
      <c r="I906" s="22">
        <v>0</v>
      </c>
      <c r="J906" s="4">
        <v>0</v>
      </c>
      <c r="K906" s="4">
        <v>0</v>
      </c>
      <c r="L906" s="4"/>
      <c r="M906" s="4"/>
      <c r="N906" s="21"/>
      <c r="O906" s="21"/>
      <c r="P906" s="21"/>
      <c r="Q906" s="65"/>
    </row>
    <row r="907" spans="3:17" s="7" customFormat="1">
      <c r="C907" s="98"/>
      <c r="D907" s="101"/>
      <c r="E907" s="117"/>
      <c r="F907" s="117"/>
      <c r="G907" s="117"/>
      <c r="H907" s="59" t="s">
        <v>31</v>
      </c>
      <c r="I907" s="22">
        <v>910335.5</v>
      </c>
      <c r="J907" s="4"/>
      <c r="K907" s="4"/>
      <c r="L907" s="4"/>
      <c r="M907" s="4">
        <v>128812.7</v>
      </c>
      <c r="N907" s="21">
        <f t="shared" si="319"/>
        <v>14.150024908399155</v>
      </c>
      <c r="O907" s="21" t="e">
        <f t="shared" si="320"/>
        <v>#DIV/0!</v>
      </c>
      <c r="P907" s="21" t="e">
        <f t="shared" si="321"/>
        <v>#DIV/0!</v>
      </c>
      <c r="Q907" s="65">
        <v>545198.30000000005</v>
      </c>
    </row>
    <row r="908" spans="3:17" s="7" customFormat="1">
      <c r="C908" s="99"/>
      <c r="D908" s="102"/>
      <c r="E908" s="118"/>
      <c r="F908" s="118"/>
      <c r="G908" s="118"/>
      <c r="H908" s="59" t="s">
        <v>35</v>
      </c>
      <c r="I908" s="22">
        <v>20442.400000000001</v>
      </c>
      <c r="J908" s="4">
        <v>20442.400000000001</v>
      </c>
      <c r="K908" s="4">
        <v>20442.400000000001</v>
      </c>
      <c r="L908" s="4"/>
      <c r="M908" s="4"/>
      <c r="N908" s="21">
        <f t="shared" si="319"/>
        <v>0</v>
      </c>
      <c r="O908" s="21">
        <f t="shared" si="320"/>
        <v>0</v>
      </c>
      <c r="P908" s="21">
        <f t="shared" si="321"/>
        <v>0</v>
      </c>
      <c r="Q908" s="65"/>
    </row>
    <row r="909" spans="3:17" s="7" customFormat="1" hidden="1">
      <c r="C909" s="97" t="s">
        <v>447</v>
      </c>
      <c r="D909" s="100" t="s">
        <v>448</v>
      </c>
      <c r="E909" s="116" t="s">
        <v>25</v>
      </c>
      <c r="F909" s="116"/>
      <c r="G909" s="116"/>
      <c r="H909" s="59" t="s">
        <v>19</v>
      </c>
      <c r="I909" s="22">
        <f>I910+I911+I912+I913</f>
        <v>0</v>
      </c>
      <c r="J909" s="4">
        <f t="shared" ref="J909:M909" si="340">J910+J911+J912+J913</f>
        <v>0</v>
      </c>
      <c r="K909" s="4">
        <f t="shared" si="340"/>
        <v>0</v>
      </c>
      <c r="L909" s="4">
        <f t="shared" si="340"/>
        <v>0</v>
      </c>
      <c r="M909" s="4">
        <f t="shared" si="340"/>
        <v>0</v>
      </c>
      <c r="N909" s="21"/>
      <c r="O909" s="21"/>
      <c r="P909" s="21"/>
      <c r="Q909" s="65"/>
    </row>
    <row r="910" spans="3:17" s="7" customFormat="1" hidden="1">
      <c r="C910" s="98"/>
      <c r="D910" s="101"/>
      <c r="E910" s="117"/>
      <c r="F910" s="117"/>
      <c r="G910" s="117"/>
      <c r="H910" s="59" t="s">
        <v>20</v>
      </c>
      <c r="I910" s="22">
        <v>0</v>
      </c>
      <c r="J910" s="4">
        <v>0</v>
      </c>
      <c r="K910" s="4">
        <v>0</v>
      </c>
      <c r="L910" s="4"/>
      <c r="M910" s="4"/>
      <c r="N910" s="21"/>
      <c r="O910" s="21"/>
      <c r="P910" s="21"/>
      <c r="Q910" s="65"/>
    </row>
    <row r="911" spans="3:17" s="7" customFormat="1" hidden="1">
      <c r="C911" s="98"/>
      <c r="D911" s="101"/>
      <c r="E911" s="117"/>
      <c r="F911" s="117"/>
      <c r="G911" s="117"/>
      <c r="H911" s="59" t="s">
        <v>21</v>
      </c>
      <c r="I911" s="22">
        <v>0</v>
      </c>
      <c r="J911" s="4">
        <v>0</v>
      </c>
      <c r="K911" s="4">
        <v>0</v>
      </c>
      <c r="L911" s="4"/>
      <c r="M911" s="4"/>
      <c r="N911" s="21"/>
      <c r="O911" s="21"/>
      <c r="P911" s="21"/>
      <c r="Q911" s="65"/>
    </row>
    <row r="912" spans="3:17" s="7" customFormat="1" hidden="1">
      <c r="C912" s="98"/>
      <c r="D912" s="101"/>
      <c r="E912" s="117"/>
      <c r="F912" s="117"/>
      <c r="G912" s="117"/>
      <c r="H912" s="59" t="s">
        <v>31</v>
      </c>
      <c r="I912" s="22">
        <v>0</v>
      </c>
      <c r="J912" s="4">
        <v>0</v>
      </c>
      <c r="K912" s="4">
        <v>0</v>
      </c>
      <c r="L912" s="4"/>
      <c r="M912" s="4"/>
      <c r="N912" s="21"/>
      <c r="O912" s="21"/>
      <c r="P912" s="21"/>
      <c r="Q912" s="65"/>
    </row>
    <row r="913" spans="3:17" s="7" customFormat="1" hidden="1">
      <c r="C913" s="99"/>
      <c r="D913" s="102"/>
      <c r="E913" s="118"/>
      <c r="F913" s="118"/>
      <c r="G913" s="118"/>
      <c r="H913" s="59" t="s">
        <v>35</v>
      </c>
      <c r="I913" s="22">
        <v>0</v>
      </c>
      <c r="J913" s="4">
        <v>0</v>
      </c>
      <c r="K913" s="4">
        <v>0</v>
      </c>
      <c r="L913" s="4"/>
      <c r="M913" s="4"/>
      <c r="N913" s="21"/>
      <c r="O913" s="21"/>
      <c r="P913" s="21"/>
      <c r="Q913" s="65"/>
    </row>
    <row r="914" spans="3:17" s="7" customFormat="1" hidden="1">
      <c r="C914" s="97" t="s">
        <v>449</v>
      </c>
      <c r="D914" s="100" t="s">
        <v>450</v>
      </c>
      <c r="E914" s="116" t="s">
        <v>25</v>
      </c>
      <c r="F914" s="116"/>
      <c r="G914" s="116"/>
      <c r="H914" s="59" t="s">
        <v>19</v>
      </c>
      <c r="I914" s="22">
        <f>I915+I916+I917+I918</f>
        <v>0</v>
      </c>
      <c r="J914" s="4">
        <f t="shared" ref="J914:K914" si="341">J915+J916+J917+J918</f>
        <v>0</v>
      </c>
      <c r="K914" s="4">
        <f t="shared" si="341"/>
        <v>0</v>
      </c>
      <c r="L914" s="4">
        <f>0</f>
        <v>0</v>
      </c>
      <c r="M914" s="4">
        <f>0</f>
        <v>0</v>
      </c>
      <c r="N914" s="21"/>
      <c r="O914" s="21"/>
      <c r="P914" s="21"/>
      <c r="Q914" s="65"/>
    </row>
    <row r="915" spans="3:17" s="7" customFormat="1" hidden="1">
      <c r="C915" s="98"/>
      <c r="D915" s="101"/>
      <c r="E915" s="117"/>
      <c r="F915" s="117"/>
      <c r="G915" s="117"/>
      <c r="H915" s="59" t="s">
        <v>20</v>
      </c>
      <c r="I915" s="22">
        <f>0</f>
        <v>0</v>
      </c>
      <c r="J915" s="4">
        <f>0</f>
        <v>0</v>
      </c>
      <c r="K915" s="4">
        <f>0</f>
        <v>0</v>
      </c>
      <c r="L915" s="4"/>
      <c r="M915" s="4"/>
      <c r="N915" s="21"/>
      <c r="O915" s="21"/>
      <c r="P915" s="21"/>
      <c r="Q915" s="65"/>
    </row>
    <row r="916" spans="3:17" s="7" customFormat="1" hidden="1">
      <c r="C916" s="98"/>
      <c r="D916" s="101"/>
      <c r="E916" s="117"/>
      <c r="F916" s="117"/>
      <c r="G916" s="117"/>
      <c r="H916" s="59" t="s">
        <v>21</v>
      </c>
      <c r="I916" s="22">
        <f>0</f>
        <v>0</v>
      </c>
      <c r="J916" s="4">
        <f>0</f>
        <v>0</v>
      </c>
      <c r="K916" s="4">
        <f>0</f>
        <v>0</v>
      </c>
      <c r="L916" s="4"/>
      <c r="M916" s="4"/>
      <c r="N916" s="21"/>
      <c r="O916" s="21"/>
      <c r="P916" s="21"/>
      <c r="Q916" s="65"/>
    </row>
    <row r="917" spans="3:17" s="7" customFormat="1" hidden="1">
      <c r="C917" s="98"/>
      <c r="D917" s="101"/>
      <c r="E917" s="117"/>
      <c r="F917" s="117"/>
      <c r="G917" s="117"/>
      <c r="H917" s="59" t="s">
        <v>31</v>
      </c>
      <c r="I917" s="22">
        <f>0</f>
        <v>0</v>
      </c>
      <c r="J917" s="4">
        <f>0</f>
        <v>0</v>
      </c>
      <c r="K917" s="4">
        <f>0</f>
        <v>0</v>
      </c>
      <c r="L917" s="4"/>
      <c r="M917" s="4"/>
      <c r="N917" s="21"/>
      <c r="O917" s="21"/>
      <c r="P917" s="21"/>
      <c r="Q917" s="65"/>
    </row>
    <row r="918" spans="3:17" s="7" customFormat="1" hidden="1">
      <c r="C918" s="99"/>
      <c r="D918" s="102"/>
      <c r="E918" s="118"/>
      <c r="F918" s="118"/>
      <c r="G918" s="118"/>
      <c r="H918" s="59" t="s">
        <v>35</v>
      </c>
      <c r="I918" s="22">
        <f>0</f>
        <v>0</v>
      </c>
      <c r="J918" s="4">
        <f>0</f>
        <v>0</v>
      </c>
      <c r="K918" s="4">
        <f>0</f>
        <v>0</v>
      </c>
      <c r="L918" s="4"/>
      <c r="M918" s="4"/>
      <c r="N918" s="21"/>
      <c r="O918" s="21"/>
      <c r="P918" s="21"/>
      <c r="Q918" s="65"/>
    </row>
    <row r="919" spans="3:17" s="7" customFormat="1" hidden="1">
      <c r="C919" s="97" t="s">
        <v>451</v>
      </c>
      <c r="D919" s="100" t="s">
        <v>452</v>
      </c>
      <c r="E919" s="116" t="s">
        <v>25</v>
      </c>
      <c r="F919" s="116"/>
      <c r="G919" s="100"/>
      <c r="H919" s="59" t="s">
        <v>19</v>
      </c>
      <c r="I919" s="22">
        <f>I920+I921+I922+I923</f>
        <v>0</v>
      </c>
      <c r="J919" s="4">
        <f t="shared" ref="J919:K919" si="342">J920+J921+J922+J923</f>
        <v>0</v>
      </c>
      <c r="K919" s="4">
        <f t="shared" si="342"/>
        <v>0</v>
      </c>
      <c r="L919" s="4">
        <f>0</f>
        <v>0</v>
      </c>
      <c r="M919" s="4">
        <f>0</f>
        <v>0</v>
      </c>
      <c r="N919" s="21"/>
      <c r="O919" s="21"/>
      <c r="P919" s="21"/>
      <c r="Q919" s="65"/>
    </row>
    <row r="920" spans="3:17" s="7" customFormat="1" hidden="1">
      <c r="C920" s="98"/>
      <c r="D920" s="101"/>
      <c r="E920" s="117"/>
      <c r="F920" s="117"/>
      <c r="G920" s="101"/>
      <c r="H920" s="59" t="s">
        <v>20</v>
      </c>
      <c r="I920" s="22">
        <f>0</f>
        <v>0</v>
      </c>
      <c r="J920" s="4">
        <f>0</f>
        <v>0</v>
      </c>
      <c r="K920" s="4">
        <f>0</f>
        <v>0</v>
      </c>
      <c r="L920" s="4"/>
      <c r="M920" s="4"/>
      <c r="N920" s="21"/>
      <c r="O920" s="21"/>
      <c r="P920" s="21"/>
      <c r="Q920" s="65"/>
    </row>
    <row r="921" spans="3:17" s="7" customFormat="1" hidden="1">
      <c r="C921" s="98"/>
      <c r="D921" s="101"/>
      <c r="E921" s="117"/>
      <c r="F921" s="117"/>
      <c r="G921" s="101"/>
      <c r="H921" s="59" t="s">
        <v>21</v>
      </c>
      <c r="I921" s="22">
        <f>0</f>
        <v>0</v>
      </c>
      <c r="J921" s="4">
        <f>0</f>
        <v>0</v>
      </c>
      <c r="K921" s="4">
        <f>0</f>
        <v>0</v>
      </c>
      <c r="L921" s="4"/>
      <c r="M921" s="4"/>
      <c r="N921" s="21"/>
      <c r="O921" s="21"/>
      <c r="P921" s="21"/>
      <c r="Q921" s="65"/>
    </row>
    <row r="922" spans="3:17" s="7" customFormat="1" hidden="1">
      <c r="C922" s="98"/>
      <c r="D922" s="101"/>
      <c r="E922" s="117"/>
      <c r="F922" s="117"/>
      <c r="G922" s="101"/>
      <c r="H922" s="59" t="s">
        <v>31</v>
      </c>
      <c r="I922" s="22">
        <f>0</f>
        <v>0</v>
      </c>
      <c r="J922" s="4">
        <f>0</f>
        <v>0</v>
      </c>
      <c r="K922" s="4">
        <f>0</f>
        <v>0</v>
      </c>
      <c r="L922" s="4"/>
      <c r="M922" s="4"/>
      <c r="N922" s="21"/>
      <c r="O922" s="21"/>
      <c r="P922" s="21"/>
      <c r="Q922" s="65"/>
    </row>
    <row r="923" spans="3:17" s="7" customFormat="1" hidden="1">
      <c r="C923" s="99"/>
      <c r="D923" s="102"/>
      <c r="E923" s="118"/>
      <c r="F923" s="118"/>
      <c r="G923" s="102"/>
      <c r="H923" s="59" t="s">
        <v>35</v>
      </c>
      <c r="I923" s="22">
        <f>0</f>
        <v>0</v>
      </c>
      <c r="J923" s="4">
        <f>0</f>
        <v>0</v>
      </c>
      <c r="K923" s="4">
        <f>0</f>
        <v>0</v>
      </c>
      <c r="L923" s="4"/>
      <c r="M923" s="4"/>
      <c r="N923" s="21"/>
      <c r="O923" s="21"/>
      <c r="P923" s="21"/>
      <c r="Q923" s="65"/>
    </row>
    <row r="924" spans="3:17" s="7" customFormat="1">
      <c r="C924" s="97" t="s">
        <v>453</v>
      </c>
      <c r="D924" s="100" t="s">
        <v>454</v>
      </c>
      <c r="E924" s="116" t="s">
        <v>25</v>
      </c>
      <c r="F924" s="116">
        <v>2021</v>
      </c>
      <c r="G924" s="116">
        <v>2023</v>
      </c>
      <c r="H924" s="59" t="s">
        <v>19</v>
      </c>
      <c r="I924" s="22">
        <f>I925+I926+I927+I928</f>
        <v>17435</v>
      </c>
      <c r="J924" s="4">
        <f t="shared" ref="J924:K924" si="343">J925+J926+J927+J928</f>
        <v>17435</v>
      </c>
      <c r="K924" s="4">
        <f t="shared" si="343"/>
        <v>17435</v>
      </c>
      <c r="L924" s="4">
        <f t="shared" ref="L924:M924" si="344">L925+L927+L926+L928</f>
        <v>3494.2</v>
      </c>
      <c r="M924" s="4">
        <f t="shared" si="344"/>
        <v>3494.2</v>
      </c>
      <c r="N924" s="21">
        <f t="shared" ref="N924:N965" si="345">M924/I924*100</f>
        <v>20.041296243188985</v>
      </c>
      <c r="O924" s="21">
        <f t="shared" ref="O924:O965" si="346">M924/J924*100</f>
        <v>20.041296243188985</v>
      </c>
      <c r="P924" s="21">
        <f t="shared" ref="P924:P965" si="347">L924/K924*100</f>
        <v>20.041296243188985</v>
      </c>
      <c r="Q924" s="65"/>
    </row>
    <row r="925" spans="3:17" s="7" customFormat="1">
      <c r="C925" s="98"/>
      <c r="D925" s="101"/>
      <c r="E925" s="117"/>
      <c r="F925" s="117"/>
      <c r="G925" s="117"/>
      <c r="H925" s="59" t="s">
        <v>64</v>
      </c>
      <c r="I925" s="22">
        <v>17435</v>
      </c>
      <c r="J925" s="4">
        <v>17435</v>
      </c>
      <c r="K925" s="4">
        <v>17435</v>
      </c>
      <c r="L925" s="4">
        <v>3494.2</v>
      </c>
      <c r="M925" s="4">
        <v>3494.2</v>
      </c>
      <c r="N925" s="21">
        <f t="shared" si="345"/>
        <v>20.041296243188985</v>
      </c>
      <c r="O925" s="21">
        <f t="shared" si="346"/>
        <v>20.041296243188985</v>
      </c>
      <c r="P925" s="21">
        <f t="shared" si="347"/>
        <v>20.041296243188985</v>
      </c>
      <c r="Q925" s="65"/>
    </row>
    <row r="926" spans="3:17" s="7" customFormat="1">
      <c r="C926" s="98"/>
      <c r="D926" s="101"/>
      <c r="E926" s="117"/>
      <c r="F926" s="117"/>
      <c r="G926" s="117"/>
      <c r="H926" s="59" t="s">
        <v>21</v>
      </c>
      <c r="I926" s="22">
        <v>0</v>
      </c>
      <c r="J926" s="4">
        <v>0</v>
      </c>
      <c r="K926" s="4">
        <v>0</v>
      </c>
      <c r="L926" s="4"/>
      <c r="M926" s="4"/>
      <c r="N926" s="21"/>
      <c r="O926" s="21"/>
      <c r="P926" s="21"/>
      <c r="Q926" s="65"/>
    </row>
    <row r="927" spans="3:17" s="7" customFormat="1">
      <c r="C927" s="98"/>
      <c r="D927" s="101"/>
      <c r="E927" s="117"/>
      <c r="F927" s="117"/>
      <c r="G927" s="117"/>
      <c r="H927" s="59" t="s">
        <v>22</v>
      </c>
      <c r="I927" s="22">
        <v>0</v>
      </c>
      <c r="J927" s="4">
        <v>0</v>
      </c>
      <c r="K927" s="4">
        <v>0</v>
      </c>
      <c r="L927" s="4"/>
      <c r="M927" s="4"/>
      <c r="N927" s="21"/>
      <c r="O927" s="21"/>
      <c r="P927" s="21"/>
      <c r="Q927" s="65"/>
    </row>
    <row r="928" spans="3:17" s="7" customFormat="1">
      <c r="C928" s="99"/>
      <c r="D928" s="102"/>
      <c r="E928" s="118"/>
      <c r="F928" s="118"/>
      <c r="G928" s="118"/>
      <c r="H928" s="59" t="s">
        <v>35</v>
      </c>
      <c r="I928" s="22">
        <v>0</v>
      </c>
      <c r="J928" s="4">
        <v>0</v>
      </c>
      <c r="K928" s="4">
        <v>0</v>
      </c>
      <c r="L928" s="4"/>
      <c r="M928" s="4"/>
      <c r="N928" s="21"/>
      <c r="O928" s="21"/>
      <c r="P928" s="21"/>
      <c r="Q928" s="65"/>
    </row>
    <row r="929" spans="3:17" s="15" customFormat="1">
      <c r="C929" s="97" t="s">
        <v>455</v>
      </c>
      <c r="D929" s="100" t="s">
        <v>456</v>
      </c>
      <c r="E929" s="116" t="s">
        <v>25</v>
      </c>
      <c r="F929" s="116">
        <v>2021</v>
      </c>
      <c r="G929" s="116">
        <v>2023</v>
      </c>
      <c r="H929" s="59" t="s">
        <v>19</v>
      </c>
      <c r="I929" s="22">
        <f>I930+I931+I932+I933</f>
        <v>1598974.8</v>
      </c>
      <c r="J929" s="4">
        <f t="shared" ref="J929:M929" si="348">J930+J931+J932+J933</f>
        <v>188441.2</v>
      </c>
      <c r="K929" s="4">
        <f t="shared" si="348"/>
        <v>153622.5</v>
      </c>
      <c r="L929" s="4">
        <f t="shared" si="348"/>
        <v>42570.5</v>
      </c>
      <c r="M929" s="4">
        <f t="shared" si="348"/>
        <v>255441.8</v>
      </c>
      <c r="N929" s="21">
        <f t="shared" si="345"/>
        <v>15.975348704682524</v>
      </c>
      <c r="O929" s="21">
        <f t="shared" si="346"/>
        <v>135.55517583203672</v>
      </c>
      <c r="P929" s="21">
        <f t="shared" si="347"/>
        <v>27.711110026200593</v>
      </c>
      <c r="Q929" s="66"/>
    </row>
    <row r="930" spans="3:17" s="15" customFormat="1">
      <c r="C930" s="98"/>
      <c r="D930" s="101"/>
      <c r="E930" s="117"/>
      <c r="F930" s="117"/>
      <c r="G930" s="117"/>
      <c r="H930" s="59" t="s">
        <v>20</v>
      </c>
      <c r="I930" s="22">
        <f>SUM(I935,I940,I1030,I1040,I1050,I1070)</f>
        <v>155633.70000000001</v>
      </c>
      <c r="J930" s="4">
        <f t="shared" ref="J930:K930" si="349">SUM(J935,J940,J1030,J1040,J1050,J1070)</f>
        <v>155633.70000000001</v>
      </c>
      <c r="K930" s="4">
        <f t="shared" si="349"/>
        <v>153622.5</v>
      </c>
      <c r="L930" s="4">
        <f t="shared" ref="L930:M930" si="350">SUM(L935,L940,L1030,L1040,L1050,L1070)</f>
        <v>42570.5</v>
      </c>
      <c r="M930" s="4">
        <f t="shared" si="350"/>
        <v>42570.5</v>
      </c>
      <c r="N930" s="21">
        <f t="shared" si="345"/>
        <v>27.353009020539893</v>
      </c>
      <c r="O930" s="21">
        <f t="shared" si="346"/>
        <v>27.353009020539893</v>
      </c>
      <c r="P930" s="21">
        <f t="shared" si="347"/>
        <v>27.711110026200593</v>
      </c>
      <c r="Q930" s="66"/>
    </row>
    <row r="931" spans="3:17" s="15" customFormat="1">
      <c r="C931" s="98"/>
      <c r="D931" s="101"/>
      <c r="E931" s="117"/>
      <c r="F931" s="117"/>
      <c r="G931" s="117"/>
      <c r="H931" s="59" t="s">
        <v>21</v>
      </c>
      <c r="I931" s="22">
        <f t="shared" ref="I931:K933" si="351">I936+I941+I1031+I1041+I1051+I1071</f>
        <v>0</v>
      </c>
      <c r="J931" s="4">
        <f t="shared" si="351"/>
        <v>0</v>
      </c>
      <c r="K931" s="4">
        <f t="shared" si="351"/>
        <v>0</v>
      </c>
      <c r="L931" s="4">
        <f t="shared" ref="L931:M931" si="352">L936+L941+L1031+L1041+L1051+L1071</f>
        <v>0</v>
      </c>
      <c r="M931" s="4">
        <f t="shared" si="352"/>
        <v>0</v>
      </c>
      <c r="N931" s="21"/>
      <c r="O931" s="21"/>
      <c r="P931" s="21"/>
      <c r="Q931" s="66"/>
    </row>
    <row r="932" spans="3:17" s="15" customFormat="1">
      <c r="C932" s="98"/>
      <c r="D932" s="101"/>
      <c r="E932" s="117"/>
      <c r="F932" s="117"/>
      <c r="G932" s="117"/>
      <c r="H932" s="59" t="s">
        <v>31</v>
      </c>
      <c r="I932" s="22">
        <f t="shared" si="351"/>
        <v>1410533.6</v>
      </c>
      <c r="J932" s="4">
        <f t="shared" si="351"/>
        <v>0</v>
      </c>
      <c r="K932" s="4">
        <f>K937+K942+K1032+K1042+K1052+K1072</f>
        <v>0</v>
      </c>
      <c r="L932" s="4">
        <f t="shared" ref="L932:M932" si="353">L937+L942+L1032+L1042+L1052+L1072</f>
        <v>0</v>
      </c>
      <c r="M932" s="4">
        <f t="shared" si="353"/>
        <v>212871.3</v>
      </c>
      <c r="N932" s="21">
        <f t="shared" si="345"/>
        <v>15.091544079488781</v>
      </c>
      <c r="O932" s="21" t="e">
        <f t="shared" si="346"/>
        <v>#DIV/0!</v>
      </c>
      <c r="P932" s="21" t="e">
        <f t="shared" si="347"/>
        <v>#DIV/0!</v>
      </c>
      <c r="Q932" s="66"/>
    </row>
    <row r="933" spans="3:17" s="15" customFormat="1">
      <c r="C933" s="99"/>
      <c r="D933" s="102"/>
      <c r="E933" s="118"/>
      <c r="F933" s="118"/>
      <c r="G933" s="118"/>
      <c r="H933" s="59" t="s">
        <v>35</v>
      </c>
      <c r="I933" s="22">
        <f t="shared" si="351"/>
        <v>32807.5</v>
      </c>
      <c r="J933" s="4">
        <f t="shared" si="351"/>
        <v>32807.5</v>
      </c>
      <c r="K933" s="4">
        <f t="shared" si="351"/>
        <v>0</v>
      </c>
      <c r="L933" s="4">
        <f t="shared" ref="L933:M933" si="354">L938+L943+L1033+L1043+L1053+L1073</f>
        <v>0</v>
      </c>
      <c r="M933" s="4">
        <f t="shared" si="354"/>
        <v>0</v>
      </c>
      <c r="N933" s="21">
        <f t="shared" si="345"/>
        <v>0</v>
      </c>
      <c r="O933" s="21">
        <f t="shared" si="346"/>
        <v>0</v>
      </c>
      <c r="P933" s="21" t="e">
        <f t="shared" si="347"/>
        <v>#DIV/0!</v>
      </c>
      <c r="Q933" s="66"/>
    </row>
    <row r="934" spans="3:17" s="7" customFormat="1">
      <c r="C934" s="97" t="s">
        <v>457</v>
      </c>
      <c r="D934" s="100" t="s">
        <v>458</v>
      </c>
      <c r="E934" s="116" t="s">
        <v>25</v>
      </c>
      <c r="F934" s="116">
        <v>2021</v>
      </c>
      <c r="G934" s="116">
        <v>2023</v>
      </c>
      <c r="H934" s="59" t="s">
        <v>19</v>
      </c>
      <c r="I934" s="22">
        <f>I935+I936+I937+I938</f>
        <v>1589374.8</v>
      </c>
      <c r="J934" s="4">
        <f t="shared" ref="J934:M934" si="355">J935+J936+J937+J938</f>
        <v>178841.2</v>
      </c>
      <c r="K934" s="4">
        <f t="shared" si="355"/>
        <v>144982.5</v>
      </c>
      <c r="L934" s="4">
        <f t="shared" si="355"/>
        <v>42570.5</v>
      </c>
      <c r="M934" s="4">
        <f t="shared" si="355"/>
        <v>255441.8</v>
      </c>
      <c r="N934" s="21">
        <f t="shared" si="345"/>
        <v>16.07184158198557</v>
      </c>
      <c r="O934" s="21">
        <f t="shared" si="346"/>
        <v>142.83162940083156</v>
      </c>
      <c r="P934" s="21">
        <f t="shared" si="347"/>
        <v>29.362509268359975</v>
      </c>
      <c r="Q934" s="65"/>
    </row>
    <row r="935" spans="3:17" s="7" customFormat="1">
      <c r="C935" s="98"/>
      <c r="D935" s="101"/>
      <c r="E935" s="117"/>
      <c r="F935" s="117"/>
      <c r="G935" s="117"/>
      <c r="H935" s="59" t="s">
        <v>20</v>
      </c>
      <c r="I935" s="22">
        <v>146033.70000000001</v>
      </c>
      <c r="J935" s="4">
        <v>146033.70000000001</v>
      </c>
      <c r="K935" s="4">
        <v>144982.5</v>
      </c>
      <c r="L935" s="4">
        <v>42570.5</v>
      </c>
      <c r="M935" s="4">
        <v>42570.5</v>
      </c>
      <c r="N935" s="21">
        <f t="shared" si="345"/>
        <v>29.151147988443761</v>
      </c>
      <c r="O935" s="21">
        <f t="shared" si="346"/>
        <v>29.151147988443761</v>
      </c>
      <c r="P935" s="21">
        <f t="shared" si="347"/>
        <v>29.362509268359975</v>
      </c>
      <c r="Q935" s="65"/>
    </row>
    <row r="936" spans="3:17" s="7" customFormat="1">
      <c r="C936" s="98"/>
      <c r="D936" s="101"/>
      <c r="E936" s="117"/>
      <c r="F936" s="117"/>
      <c r="G936" s="117"/>
      <c r="H936" s="59" t="s">
        <v>21</v>
      </c>
      <c r="I936" s="22">
        <v>0</v>
      </c>
      <c r="J936" s="4">
        <v>0</v>
      </c>
      <c r="K936" s="4">
        <v>0</v>
      </c>
      <c r="L936" s="4"/>
      <c r="M936" s="4"/>
      <c r="N936" s="21"/>
      <c r="O936" s="21"/>
      <c r="P936" s="21"/>
      <c r="Q936" s="65"/>
    </row>
    <row r="937" spans="3:17" s="7" customFormat="1">
      <c r="C937" s="98"/>
      <c r="D937" s="101"/>
      <c r="E937" s="117"/>
      <c r="F937" s="117"/>
      <c r="G937" s="117"/>
      <c r="H937" s="59" t="s">
        <v>31</v>
      </c>
      <c r="I937" s="22">
        <v>1410533.6</v>
      </c>
      <c r="J937" s="4"/>
      <c r="K937" s="4"/>
      <c r="L937" s="4"/>
      <c r="M937" s="4">
        <v>212871.3</v>
      </c>
      <c r="N937" s="21">
        <f t="shared" si="345"/>
        <v>15.091544079488781</v>
      </c>
      <c r="O937" s="21" t="e">
        <f t="shared" si="346"/>
        <v>#DIV/0!</v>
      </c>
      <c r="P937" s="21" t="e">
        <f t="shared" si="347"/>
        <v>#DIV/0!</v>
      </c>
      <c r="Q937" s="65">
        <v>814023.7</v>
      </c>
    </row>
    <row r="938" spans="3:17" s="7" customFormat="1">
      <c r="C938" s="99"/>
      <c r="D938" s="102"/>
      <c r="E938" s="118"/>
      <c r="F938" s="118"/>
      <c r="G938" s="118"/>
      <c r="H938" s="59" t="s">
        <v>35</v>
      </c>
      <c r="I938" s="22">
        <v>32807.5</v>
      </c>
      <c r="J938" s="4">
        <v>32807.5</v>
      </c>
      <c r="K938" s="4"/>
      <c r="L938" s="4"/>
      <c r="M938" s="4"/>
      <c r="N938" s="21">
        <f t="shared" si="345"/>
        <v>0</v>
      </c>
      <c r="O938" s="21">
        <f t="shared" si="346"/>
        <v>0</v>
      </c>
      <c r="P938" s="21" t="e">
        <f t="shared" si="347"/>
        <v>#DIV/0!</v>
      </c>
      <c r="Q938" s="65"/>
    </row>
    <row r="939" spans="3:17" s="7" customFormat="1">
      <c r="C939" s="97" t="s">
        <v>459</v>
      </c>
      <c r="D939" s="130" t="s">
        <v>460</v>
      </c>
      <c r="E939" s="148" t="s">
        <v>25</v>
      </c>
      <c r="F939" s="148">
        <v>2021</v>
      </c>
      <c r="G939" s="148">
        <v>2023</v>
      </c>
      <c r="H939" s="55" t="s">
        <v>19</v>
      </c>
      <c r="I939" s="22">
        <f>I940+I941+I942+I943</f>
        <v>6500</v>
      </c>
      <c r="J939" s="4">
        <f t="shared" ref="J939:K939" si="356">J940+J941+J942+J943</f>
        <v>6500</v>
      </c>
      <c r="K939" s="4">
        <f t="shared" si="356"/>
        <v>5850</v>
      </c>
      <c r="L939" s="4">
        <f t="shared" ref="L939:M939" si="357">SUM(L940:L943)</f>
        <v>0</v>
      </c>
      <c r="M939" s="4">
        <f t="shared" si="357"/>
        <v>0</v>
      </c>
      <c r="N939" s="21">
        <f t="shared" si="345"/>
        <v>0</v>
      </c>
      <c r="O939" s="21">
        <f t="shared" si="346"/>
        <v>0</v>
      </c>
      <c r="P939" s="21">
        <f t="shared" si="347"/>
        <v>0</v>
      </c>
      <c r="Q939" s="65"/>
    </row>
    <row r="940" spans="3:17" s="7" customFormat="1">
      <c r="C940" s="98"/>
      <c r="D940" s="131"/>
      <c r="E940" s="149"/>
      <c r="F940" s="149"/>
      <c r="G940" s="149"/>
      <c r="H940" s="55" t="s">
        <v>20</v>
      </c>
      <c r="I940" s="35">
        <f>I945+I950+I955+I960+I965+I970+I975+I980+I985+I990+I995+I1000+I1005+I1010+I1015+I1020+I1025</f>
        <v>6500</v>
      </c>
      <c r="J940" s="36">
        <f t="shared" ref="J940:K940" si="358">J945+J950+J955+J960+J965+J970+J975+J980+J985+J990+J995+J1000+J1005+J1010+J1015+J1020+J1025</f>
        <v>6500</v>
      </c>
      <c r="K940" s="36">
        <f t="shared" si="358"/>
        <v>5850</v>
      </c>
      <c r="L940" s="4"/>
      <c r="M940" s="4"/>
      <c r="N940" s="21">
        <f t="shared" si="345"/>
        <v>0</v>
      </c>
      <c r="O940" s="21">
        <f t="shared" si="346"/>
        <v>0</v>
      </c>
      <c r="P940" s="21">
        <f t="shared" si="347"/>
        <v>0</v>
      </c>
      <c r="Q940" s="65"/>
    </row>
    <row r="941" spans="3:17" s="7" customFormat="1">
      <c r="C941" s="98"/>
      <c r="D941" s="131"/>
      <c r="E941" s="149"/>
      <c r="F941" s="149"/>
      <c r="G941" s="149"/>
      <c r="H941" s="55" t="s">
        <v>21</v>
      </c>
      <c r="I941" s="22">
        <v>0</v>
      </c>
      <c r="J941" s="4">
        <v>0</v>
      </c>
      <c r="K941" s="4">
        <v>0</v>
      </c>
      <c r="L941" s="4"/>
      <c r="M941" s="4"/>
      <c r="N941" s="21"/>
      <c r="O941" s="21"/>
      <c r="P941" s="21"/>
      <c r="Q941" s="65"/>
    </row>
    <row r="942" spans="3:17" s="7" customFormat="1">
      <c r="C942" s="98"/>
      <c r="D942" s="131"/>
      <c r="E942" s="149"/>
      <c r="F942" s="149"/>
      <c r="G942" s="149"/>
      <c r="H942" s="55" t="s">
        <v>31</v>
      </c>
      <c r="I942" s="22">
        <v>0</v>
      </c>
      <c r="J942" s="4">
        <v>0</v>
      </c>
      <c r="K942" s="4">
        <v>0</v>
      </c>
      <c r="L942" s="4"/>
      <c r="M942" s="4"/>
      <c r="N942" s="21"/>
      <c r="O942" s="21"/>
      <c r="P942" s="21"/>
      <c r="Q942" s="65"/>
    </row>
    <row r="943" spans="3:17" s="7" customFormat="1">
      <c r="C943" s="98"/>
      <c r="D943" s="131"/>
      <c r="E943" s="149"/>
      <c r="F943" s="149"/>
      <c r="G943" s="149"/>
      <c r="H943" s="55" t="s">
        <v>35</v>
      </c>
      <c r="I943" s="22">
        <v>0</v>
      </c>
      <c r="J943" s="4">
        <v>0</v>
      </c>
      <c r="K943" s="4">
        <v>0</v>
      </c>
      <c r="L943" s="4"/>
      <c r="M943" s="4"/>
      <c r="N943" s="21"/>
      <c r="O943" s="21"/>
      <c r="P943" s="21"/>
      <c r="Q943" s="65"/>
    </row>
    <row r="944" spans="3:17" s="7" customFormat="1">
      <c r="C944" s="97" t="s">
        <v>461</v>
      </c>
      <c r="D944" s="143" t="s">
        <v>462</v>
      </c>
      <c r="E944" s="148" t="s">
        <v>463</v>
      </c>
      <c r="F944" s="148">
        <v>2021</v>
      </c>
      <c r="G944" s="148">
        <v>2023</v>
      </c>
      <c r="H944" s="55" t="s">
        <v>19</v>
      </c>
      <c r="I944" s="22">
        <f>I945+I946+I947+I948</f>
        <v>100</v>
      </c>
      <c r="J944" s="4">
        <f t="shared" ref="J944:M944" si="359">J945+J946+J947+J948</f>
        <v>100</v>
      </c>
      <c r="K944" s="4">
        <f t="shared" si="359"/>
        <v>100</v>
      </c>
      <c r="L944" s="4">
        <f t="shared" si="359"/>
        <v>0</v>
      </c>
      <c r="M944" s="4">
        <f t="shared" si="359"/>
        <v>0</v>
      </c>
      <c r="N944" s="21">
        <f t="shared" si="345"/>
        <v>0</v>
      </c>
      <c r="O944" s="21">
        <f t="shared" si="346"/>
        <v>0</v>
      </c>
      <c r="P944" s="21">
        <f t="shared" si="347"/>
        <v>0</v>
      </c>
      <c r="Q944" s="65"/>
    </row>
    <row r="945" spans="3:17" s="7" customFormat="1">
      <c r="C945" s="98"/>
      <c r="D945" s="143"/>
      <c r="E945" s="149"/>
      <c r="F945" s="149"/>
      <c r="G945" s="149"/>
      <c r="H945" s="55" t="s">
        <v>20</v>
      </c>
      <c r="I945" s="23">
        <v>100</v>
      </c>
      <c r="J945" s="24">
        <v>100</v>
      </c>
      <c r="K945" s="24">
        <v>100</v>
      </c>
      <c r="L945" s="4"/>
      <c r="M945" s="4"/>
      <c r="N945" s="21">
        <f t="shared" si="345"/>
        <v>0</v>
      </c>
      <c r="O945" s="21">
        <f t="shared" si="346"/>
        <v>0</v>
      </c>
      <c r="P945" s="21">
        <f t="shared" si="347"/>
        <v>0</v>
      </c>
      <c r="Q945" s="65"/>
    </row>
    <row r="946" spans="3:17" s="7" customFormat="1">
      <c r="C946" s="98"/>
      <c r="D946" s="143"/>
      <c r="E946" s="149"/>
      <c r="F946" s="149"/>
      <c r="G946" s="149"/>
      <c r="H946" s="55" t="s">
        <v>21</v>
      </c>
      <c r="I946" s="23">
        <v>0</v>
      </c>
      <c r="J946" s="24">
        <v>0</v>
      </c>
      <c r="K946" s="24">
        <v>0</v>
      </c>
      <c r="L946" s="4"/>
      <c r="M946" s="4"/>
      <c r="N946" s="21"/>
      <c r="O946" s="21"/>
      <c r="P946" s="21"/>
      <c r="Q946" s="65"/>
    </row>
    <row r="947" spans="3:17" s="7" customFormat="1">
      <c r="C947" s="98"/>
      <c r="D947" s="143"/>
      <c r="E947" s="149"/>
      <c r="F947" s="149"/>
      <c r="G947" s="149"/>
      <c r="H947" s="55" t="s">
        <v>31</v>
      </c>
      <c r="I947" s="23">
        <v>0</v>
      </c>
      <c r="J947" s="24">
        <v>0</v>
      </c>
      <c r="K947" s="24">
        <v>0</v>
      </c>
      <c r="L947" s="4"/>
      <c r="M947" s="4"/>
      <c r="N947" s="21"/>
      <c r="O947" s="21"/>
      <c r="P947" s="21"/>
      <c r="Q947" s="65"/>
    </row>
    <row r="948" spans="3:17" s="7" customFormat="1">
      <c r="C948" s="99"/>
      <c r="D948" s="143"/>
      <c r="E948" s="150"/>
      <c r="F948" s="150"/>
      <c r="G948" s="150"/>
      <c r="H948" s="55" t="s">
        <v>35</v>
      </c>
      <c r="I948" s="23">
        <v>0</v>
      </c>
      <c r="J948" s="24">
        <v>0</v>
      </c>
      <c r="K948" s="24">
        <v>0</v>
      </c>
      <c r="L948" s="4"/>
      <c r="M948" s="4"/>
      <c r="N948" s="21"/>
      <c r="O948" s="21"/>
      <c r="P948" s="21"/>
      <c r="Q948" s="65"/>
    </row>
    <row r="949" spans="3:17" s="7" customFormat="1">
      <c r="C949" s="97" t="s">
        <v>464</v>
      </c>
      <c r="D949" s="130" t="s">
        <v>465</v>
      </c>
      <c r="E949" s="148" t="s">
        <v>463</v>
      </c>
      <c r="F949" s="148">
        <v>2021</v>
      </c>
      <c r="G949" s="148">
        <v>2023</v>
      </c>
      <c r="H949" s="55" t="s">
        <v>19</v>
      </c>
      <c r="I949" s="22">
        <f>I950+I951+I952+I953</f>
        <v>110</v>
      </c>
      <c r="J949" s="4">
        <f t="shared" ref="J949:M949" si="360">J950+J951+J952+J953</f>
        <v>110</v>
      </c>
      <c r="K949" s="4">
        <f t="shared" si="360"/>
        <v>110</v>
      </c>
      <c r="L949" s="4">
        <f t="shared" si="360"/>
        <v>0</v>
      </c>
      <c r="M949" s="4">
        <f t="shared" si="360"/>
        <v>0</v>
      </c>
      <c r="N949" s="21">
        <f t="shared" si="345"/>
        <v>0</v>
      </c>
      <c r="O949" s="21">
        <f t="shared" si="346"/>
        <v>0</v>
      </c>
      <c r="P949" s="21">
        <f t="shared" si="347"/>
        <v>0</v>
      </c>
      <c r="Q949" s="65"/>
    </row>
    <row r="950" spans="3:17" s="7" customFormat="1">
      <c r="C950" s="98"/>
      <c r="D950" s="131"/>
      <c r="E950" s="149"/>
      <c r="F950" s="149"/>
      <c r="G950" s="149"/>
      <c r="H950" s="55" t="s">
        <v>20</v>
      </c>
      <c r="I950" s="23">
        <v>110</v>
      </c>
      <c r="J950" s="24">
        <v>110</v>
      </c>
      <c r="K950" s="24">
        <v>110</v>
      </c>
      <c r="L950" s="4"/>
      <c r="M950" s="4"/>
      <c r="N950" s="21">
        <f t="shared" si="345"/>
        <v>0</v>
      </c>
      <c r="O950" s="21">
        <f t="shared" si="346"/>
        <v>0</v>
      </c>
      <c r="P950" s="21">
        <f t="shared" si="347"/>
        <v>0</v>
      </c>
      <c r="Q950" s="65"/>
    </row>
    <row r="951" spans="3:17" s="7" customFormat="1">
      <c r="C951" s="98"/>
      <c r="D951" s="131"/>
      <c r="E951" s="149"/>
      <c r="F951" s="149"/>
      <c r="G951" s="149"/>
      <c r="H951" s="55" t="s">
        <v>21</v>
      </c>
      <c r="I951" s="23">
        <v>0</v>
      </c>
      <c r="J951" s="24">
        <v>0</v>
      </c>
      <c r="K951" s="24">
        <v>0</v>
      </c>
      <c r="L951" s="4"/>
      <c r="M951" s="4"/>
      <c r="N951" s="21"/>
      <c r="O951" s="21"/>
      <c r="P951" s="21"/>
      <c r="Q951" s="65"/>
    </row>
    <row r="952" spans="3:17" s="7" customFormat="1">
      <c r="C952" s="98"/>
      <c r="D952" s="131"/>
      <c r="E952" s="149"/>
      <c r="F952" s="149"/>
      <c r="G952" s="149"/>
      <c r="H952" s="55" t="s">
        <v>31</v>
      </c>
      <c r="I952" s="23">
        <v>0</v>
      </c>
      <c r="J952" s="24">
        <v>0</v>
      </c>
      <c r="K952" s="24">
        <v>0</v>
      </c>
      <c r="L952" s="4"/>
      <c r="M952" s="4"/>
      <c r="N952" s="21"/>
      <c r="O952" s="21"/>
      <c r="P952" s="21"/>
      <c r="Q952" s="65"/>
    </row>
    <row r="953" spans="3:17" s="7" customFormat="1">
      <c r="C953" s="99"/>
      <c r="D953" s="132"/>
      <c r="E953" s="150"/>
      <c r="F953" s="150"/>
      <c r="G953" s="150"/>
      <c r="H953" s="55" t="s">
        <v>35</v>
      </c>
      <c r="I953" s="23">
        <v>0</v>
      </c>
      <c r="J953" s="24">
        <v>0</v>
      </c>
      <c r="K953" s="24">
        <v>0</v>
      </c>
      <c r="L953" s="4"/>
      <c r="M953" s="4"/>
      <c r="N953" s="21"/>
      <c r="O953" s="21"/>
      <c r="P953" s="21"/>
      <c r="Q953" s="65"/>
    </row>
    <row r="954" spans="3:17" s="7" customFormat="1">
      <c r="C954" s="97" t="s">
        <v>466</v>
      </c>
      <c r="D954" s="143" t="s">
        <v>467</v>
      </c>
      <c r="E954" s="138" t="s">
        <v>468</v>
      </c>
      <c r="F954" s="138">
        <v>2021</v>
      </c>
      <c r="G954" s="138">
        <v>2023</v>
      </c>
      <c r="H954" s="55" t="s">
        <v>19</v>
      </c>
      <c r="I954" s="22">
        <f>I955+I956+I957+I958</f>
        <v>100</v>
      </c>
      <c r="J954" s="4">
        <f t="shared" ref="J954:K954" si="361">J955+J956+J957+J958</f>
        <v>100</v>
      </c>
      <c r="K954" s="4">
        <f t="shared" si="361"/>
        <v>100</v>
      </c>
      <c r="L954" s="4">
        <f t="shared" ref="L954:M954" si="362">L955</f>
        <v>0</v>
      </c>
      <c r="M954" s="4">
        <f t="shared" si="362"/>
        <v>0</v>
      </c>
      <c r="N954" s="21">
        <f t="shared" si="345"/>
        <v>0</v>
      </c>
      <c r="O954" s="21">
        <f t="shared" si="346"/>
        <v>0</v>
      </c>
      <c r="P954" s="21">
        <f t="shared" si="347"/>
        <v>0</v>
      </c>
      <c r="Q954" s="65"/>
    </row>
    <row r="955" spans="3:17" s="7" customFormat="1">
      <c r="C955" s="98"/>
      <c r="D955" s="143"/>
      <c r="E955" s="138"/>
      <c r="F955" s="138"/>
      <c r="G955" s="138"/>
      <c r="H955" s="55" t="s">
        <v>20</v>
      </c>
      <c r="I955" s="23">
        <v>100</v>
      </c>
      <c r="J955" s="24">
        <v>100</v>
      </c>
      <c r="K955" s="24">
        <v>100</v>
      </c>
      <c r="L955" s="4"/>
      <c r="M955" s="4"/>
      <c r="N955" s="21">
        <f t="shared" si="345"/>
        <v>0</v>
      </c>
      <c r="O955" s="21">
        <f t="shared" si="346"/>
        <v>0</v>
      </c>
      <c r="P955" s="21">
        <f t="shared" si="347"/>
        <v>0</v>
      </c>
      <c r="Q955" s="65"/>
    </row>
    <row r="956" spans="3:17" s="7" customFormat="1">
      <c r="C956" s="98"/>
      <c r="D956" s="143"/>
      <c r="E956" s="138"/>
      <c r="F956" s="138"/>
      <c r="G956" s="138"/>
      <c r="H956" s="55" t="s">
        <v>21</v>
      </c>
      <c r="I956" s="23">
        <v>0</v>
      </c>
      <c r="J956" s="24">
        <v>0</v>
      </c>
      <c r="K956" s="24">
        <v>0</v>
      </c>
      <c r="L956" s="4"/>
      <c r="M956" s="4"/>
      <c r="N956" s="21"/>
      <c r="O956" s="21"/>
      <c r="P956" s="21"/>
      <c r="Q956" s="65"/>
    </row>
    <row r="957" spans="3:17" s="7" customFormat="1">
      <c r="C957" s="98"/>
      <c r="D957" s="143"/>
      <c r="E957" s="138"/>
      <c r="F957" s="138"/>
      <c r="G957" s="138"/>
      <c r="H957" s="55" t="s">
        <v>31</v>
      </c>
      <c r="I957" s="23">
        <v>0</v>
      </c>
      <c r="J957" s="24">
        <v>0</v>
      </c>
      <c r="K957" s="24">
        <v>0</v>
      </c>
      <c r="L957" s="4"/>
      <c r="M957" s="4"/>
      <c r="N957" s="21"/>
      <c r="O957" s="21"/>
      <c r="P957" s="21"/>
      <c r="Q957" s="65"/>
    </row>
    <row r="958" spans="3:17" s="7" customFormat="1">
      <c r="C958" s="99"/>
      <c r="D958" s="143"/>
      <c r="E958" s="138"/>
      <c r="F958" s="138"/>
      <c r="G958" s="138"/>
      <c r="H958" s="55" t="s">
        <v>35</v>
      </c>
      <c r="I958" s="23">
        <v>0</v>
      </c>
      <c r="J958" s="24">
        <v>0</v>
      </c>
      <c r="K958" s="24">
        <v>0</v>
      </c>
      <c r="L958" s="4"/>
      <c r="M958" s="4"/>
      <c r="N958" s="21"/>
      <c r="O958" s="21"/>
      <c r="P958" s="21"/>
      <c r="Q958" s="65"/>
    </row>
    <row r="959" spans="3:17" s="7" customFormat="1">
      <c r="C959" s="97" t="s">
        <v>469</v>
      </c>
      <c r="D959" s="130" t="s">
        <v>470</v>
      </c>
      <c r="E959" s="148" t="s">
        <v>468</v>
      </c>
      <c r="F959" s="148">
        <v>2021</v>
      </c>
      <c r="G959" s="148">
        <v>2023</v>
      </c>
      <c r="H959" s="55" t="s">
        <v>19</v>
      </c>
      <c r="I959" s="22">
        <f>I960+I961+I962+I963</f>
        <v>90</v>
      </c>
      <c r="J959" s="4">
        <f t="shared" ref="J959:K959" si="363">J960+J961+J962+J963</f>
        <v>90</v>
      </c>
      <c r="K959" s="4">
        <f t="shared" si="363"/>
        <v>90</v>
      </c>
      <c r="L959" s="4">
        <f t="shared" ref="L959:M959" si="364">L960</f>
        <v>0</v>
      </c>
      <c r="M959" s="4">
        <f t="shared" si="364"/>
        <v>0</v>
      </c>
      <c r="N959" s="21">
        <f t="shared" si="345"/>
        <v>0</v>
      </c>
      <c r="O959" s="21">
        <f t="shared" si="346"/>
        <v>0</v>
      </c>
      <c r="P959" s="21">
        <f t="shared" si="347"/>
        <v>0</v>
      </c>
      <c r="Q959" s="65"/>
    </row>
    <row r="960" spans="3:17" s="7" customFormat="1">
      <c r="C960" s="98"/>
      <c r="D960" s="131"/>
      <c r="E960" s="149"/>
      <c r="F960" s="149"/>
      <c r="G960" s="149"/>
      <c r="H960" s="55" t="s">
        <v>20</v>
      </c>
      <c r="I960" s="23">
        <v>90</v>
      </c>
      <c r="J960" s="24">
        <v>90</v>
      </c>
      <c r="K960" s="24">
        <v>90</v>
      </c>
      <c r="L960" s="4"/>
      <c r="M960" s="4"/>
      <c r="N960" s="21">
        <f t="shared" si="345"/>
        <v>0</v>
      </c>
      <c r="O960" s="21">
        <f t="shared" si="346"/>
        <v>0</v>
      </c>
      <c r="P960" s="21">
        <f t="shared" si="347"/>
        <v>0</v>
      </c>
      <c r="Q960" s="65"/>
    </row>
    <row r="961" spans="3:17" s="7" customFormat="1">
      <c r="C961" s="98"/>
      <c r="D961" s="131"/>
      <c r="E961" s="149"/>
      <c r="F961" s="149"/>
      <c r="G961" s="149"/>
      <c r="H961" s="55" t="s">
        <v>21</v>
      </c>
      <c r="I961" s="23">
        <v>0</v>
      </c>
      <c r="J961" s="24">
        <v>0</v>
      </c>
      <c r="K961" s="24">
        <v>0</v>
      </c>
      <c r="L961" s="4"/>
      <c r="M961" s="4"/>
      <c r="N961" s="21"/>
      <c r="O961" s="21"/>
      <c r="P961" s="21"/>
      <c r="Q961" s="65"/>
    </row>
    <row r="962" spans="3:17" s="7" customFormat="1">
      <c r="C962" s="98"/>
      <c r="D962" s="131"/>
      <c r="E962" s="149"/>
      <c r="F962" s="149"/>
      <c r="G962" s="149"/>
      <c r="H962" s="55" t="s">
        <v>31</v>
      </c>
      <c r="I962" s="23"/>
      <c r="J962" s="24"/>
      <c r="K962" s="24"/>
      <c r="L962" s="4"/>
      <c r="M962" s="4"/>
      <c r="N962" s="21"/>
      <c r="O962" s="21"/>
      <c r="P962" s="21"/>
      <c r="Q962" s="65"/>
    </row>
    <row r="963" spans="3:17" s="7" customFormat="1">
      <c r="C963" s="98"/>
      <c r="D963" s="131"/>
      <c r="E963" s="149"/>
      <c r="F963" s="149"/>
      <c r="G963" s="149"/>
      <c r="H963" s="55" t="s">
        <v>35</v>
      </c>
      <c r="I963" s="23">
        <v>0</v>
      </c>
      <c r="J963" s="24">
        <v>0</v>
      </c>
      <c r="K963" s="24">
        <v>0</v>
      </c>
      <c r="L963" s="4"/>
      <c r="M963" s="4"/>
      <c r="N963" s="21"/>
      <c r="O963" s="21"/>
      <c r="P963" s="21"/>
      <c r="Q963" s="65"/>
    </row>
    <row r="964" spans="3:17" s="7" customFormat="1">
      <c r="C964" s="97" t="s">
        <v>471</v>
      </c>
      <c r="D964" s="130" t="s">
        <v>472</v>
      </c>
      <c r="E964" s="148" t="s">
        <v>468</v>
      </c>
      <c r="F964" s="148">
        <v>2021</v>
      </c>
      <c r="G964" s="148">
        <v>2023</v>
      </c>
      <c r="H964" s="55" t="s">
        <v>19</v>
      </c>
      <c r="I964" s="22">
        <f>I965+I966+I967+I968</f>
        <v>90</v>
      </c>
      <c r="J964" s="4">
        <f t="shared" ref="J964:K964" si="365">J965+J966+J967+J968</f>
        <v>90</v>
      </c>
      <c r="K964" s="4">
        <f t="shared" si="365"/>
        <v>90</v>
      </c>
      <c r="L964" s="4">
        <f t="shared" ref="L964:M964" si="366">L965</f>
        <v>0</v>
      </c>
      <c r="M964" s="4">
        <f t="shared" si="366"/>
        <v>0</v>
      </c>
      <c r="N964" s="21">
        <f t="shared" si="345"/>
        <v>0</v>
      </c>
      <c r="O964" s="21">
        <f t="shared" si="346"/>
        <v>0</v>
      </c>
      <c r="P964" s="21">
        <f t="shared" si="347"/>
        <v>0</v>
      </c>
      <c r="Q964" s="65"/>
    </row>
    <row r="965" spans="3:17" s="7" customFormat="1">
      <c r="C965" s="98"/>
      <c r="D965" s="131"/>
      <c r="E965" s="149"/>
      <c r="F965" s="149"/>
      <c r="G965" s="149"/>
      <c r="H965" s="55" t="s">
        <v>20</v>
      </c>
      <c r="I965" s="23">
        <v>90</v>
      </c>
      <c r="J965" s="24">
        <v>90</v>
      </c>
      <c r="K965" s="24">
        <v>90</v>
      </c>
      <c r="L965" s="4"/>
      <c r="M965" s="4"/>
      <c r="N965" s="21">
        <f t="shared" si="345"/>
        <v>0</v>
      </c>
      <c r="O965" s="21">
        <f t="shared" si="346"/>
        <v>0</v>
      </c>
      <c r="P965" s="21">
        <f t="shared" si="347"/>
        <v>0</v>
      </c>
      <c r="Q965" s="65"/>
    </row>
    <row r="966" spans="3:17" s="7" customFormat="1">
      <c r="C966" s="98"/>
      <c r="D966" s="131"/>
      <c r="E966" s="149"/>
      <c r="F966" s="149"/>
      <c r="G966" s="149"/>
      <c r="H966" s="55" t="s">
        <v>21</v>
      </c>
      <c r="I966" s="23">
        <v>0</v>
      </c>
      <c r="J966" s="24">
        <v>0</v>
      </c>
      <c r="K966" s="24">
        <v>0</v>
      </c>
      <c r="L966" s="4"/>
      <c r="M966" s="4"/>
      <c r="N966" s="21"/>
      <c r="O966" s="21"/>
      <c r="P966" s="21"/>
      <c r="Q966" s="65"/>
    </row>
    <row r="967" spans="3:17" s="7" customFormat="1">
      <c r="C967" s="98"/>
      <c r="D967" s="131"/>
      <c r="E967" s="149"/>
      <c r="F967" s="149"/>
      <c r="G967" s="149"/>
      <c r="H967" s="55" t="s">
        <v>31</v>
      </c>
      <c r="I967" s="23">
        <v>0</v>
      </c>
      <c r="J967" s="24">
        <v>0</v>
      </c>
      <c r="K967" s="24">
        <v>0</v>
      </c>
      <c r="L967" s="4"/>
      <c r="M967" s="4"/>
      <c r="N967" s="21"/>
      <c r="O967" s="21"/>
      <c r="P967" s="21"/>
      <c r="Q967" s="65"/>
    </row>
    <row r="968" spans="3:17" s="7" customFormat="1">
      <c r="C968" s="99"/>
      <c r="D968" s="132"/>
      <c r="E968" s="150"/>
      <c r="F968" s="150"/>
      <c r="G968" s="150"/>
      <c r="H968" s="55" t="s">
        <v>35</v>
      </c>
      <c r="I968" s="23">
        <v>0</v>
      </c>
      <c r="J968" s="24">
        <v>0</v>
      </c>
      <c r="K968" s="24">
        <v>0</v>
      </c>
      <c r="L968" s="4"/>
      <c r="M968" s="4"/>
      <c r="N968" s="21"/>
      <c r="O968" s="21"/>
      <c r="P968" s="21"/>
      <c r="Q968" s="65"/>
    </row>
    <row r="969" spans="3:17" s="7" customFormat="1" hidden="1">
      <c r="C969" s="97" t="s">
        <v>473</v>
      </c>
      <c r="D969" s="130" t="s">
        <v>474</v>
      </c>
      <c r="E969" s="148" t="s">
        <v>475</v>
      </c>
      <c r="F969" s="148">
        <v>2023</v>
      </c>
      <c r="G969" s="148">
        <v>2023</v>
      </c>
      <c r="H969" s="55" t="s">
        <v>19</v>
      </c>
      <c r="I969" s="22">
        <f>I970+I971+I972+I973</f>
        <v>0</v>
      </c>
      <c r="J969" s="4">
        <f t="shared" ref="J969:K969" si="367">J970+J971+J972+J973</f>
        <v>0</v>
      </c>
      <c r="K969" s="4">
        <f t="shared" si="367"/>
        <v>0</v>
      </c>
      <c r="L969" s="4">
        <f t="shared" ref="L969:M969" si="368">L970</f>
        <v>0</v>
      </c>
      <c r="M969" s="4">
        <f t="shared" si="368"/>
        <v>0</v>
      </c>
      <c r="N969" s="21"/>
      <c r="O969" s="21"/>
      <c r="P969" s="21"/>
      <c r="Q969" s="65"/>
    </row>
    <row r="970" spans="3:17" s="7" customFormat="1" hidden="1">
      <c r="C970" s="98"/>
      <c r="D970" s="131"/>
      <c r="E970" s="149"/>
      <c r="F970" s="149"/>
      <c r="G970" s="149"/>
      <c r="H970" s="55" t="s">
        <v>20</v>
      </c>
      <c r="I970" s="23">
        <v>0</v>
      </c>
      <c r="J970" s="24">
        <v>0</v>
      </c>
      <c r="K970" s="24">
        <v>0</v>
      </c>
      <c r="L970" s="4"/>
      <c r="M970" s="4"/>
      <c r="N970" s="21"/>
      <c r="O970" s="21"/>
      <c r="P970" s="21"/>
      <c r="Q970" s="65"/>
    </row>
    <row r="971" spans="3:17" s="7" customFormat="1" hidden="1">
      <c r="C971" s="98"/>
      <c r="D971" s="131"/>
      <c r="E971" s="149"/>
      <c r="F971" s="149"/>
      <c r="G971" s="149"/>
      <c r="H971" s="55" t="s">
        <v>21</v>
      </c>
      <c r="I971" s="23">
        <v>0</v>
      </c>
      <c r="J971" s="24">
        <v>0</v>
      </c>
      <c r="K971" s="24">
        <v>0</v>
      </c>
      <c r="L971" s="4"/>
      <c r="M971" s="4"/>
      <c r="N971" s="21"/>
      <c r="O971" s="21"/>
      <c r="P971" s="21"/>
      <c r="Q971" s="65"/>
    </row>
    <row r="972" spans="3:17" s="7" customFormat="1" hidden="1">
      <c r="C972" s="98"/>
      <c r="D972" s="131"/>
      <c r="E972" s="149"/>
      <c r="F972" s="149"/>
      <c r="G972" s="149"/>
      <c r="H972" s="55" t="s">
        <v>31</v>
      </c>
      <c r="I972" s="23">
        <v>0</v>
      </c>
      <c r="J972" s="24">
        <v>0</v>
      </c>
      <c r="K972" s="24">
        <v>0</v>
      </c>
      <c r="L972" s="4"/>
      <c r="M972" s="4"/>
      <c r="N972" s="21"/>
      <c r="O972" s="21"/>
      <c r="P972" s="21"/>
      <c r="Q972" s="65"/>
    </row>
    <row r="973" spans="3:17" s="7" customFormat="1" hidden="1">
      <c r="C973" s="99"/>
      <c r="D973" s="132"/>
      <c r="E973" s="150"/>
      <c r="F973" s="150"/>
      <c r="G973" s="150"/>
      <c r="H973" s="55" t="s">
        <v>35</v>
      </c>
      <c r="I973" s="23">
        <v>0</v>
      </c>
      <c r="J973" s="24">
        <v>0</v>
      </c>
      <c r="K973" s="24">
        <v>0</v>
      </c>
      <c r="L973" s="4"/>
      <c r="M973" s="4"/>
      <c r="N973" s="21"/>
      <c r="O973" s="21"/>
      <c r="P973" s="21"/>
      <c r="Q973" s="65"/>
    </row>
    <row r="974" spans="3:17" s="7" customFormat="1" hidden="1">
      <c r="C974" s="97" t="s">
        <v>476</v>
      </c>
      <c r="D974" s="130" t="s">
        <v>477</v>
      </c>
      <c r="E974" s="148" t="s">
        <v>475</v>
      </c>
      <c r="F974" s="148">
        <v>2023</v>
      </c>
      <c r="G974" s="138">
        <v>2023</v>
      </c>
      <c r="H974" s="55" t="s">
        <v>19</v>
      </c>
      <c r="I974" s="22">
        <f>I975+I976+I977+I978</f>
        <v>0</v>
      </c>
      <c r="J974" s="4">
        <f t="shared" ref="J974:K974" si="369">J975+J976+J977+J978</f>
        <v>0</v>
      </c>
      <c r="K974" s="4">
        <f t="shared" si="369"/>
        <v>0</v>
      </c>
      <c r="L974" s="4">
        <f t="shared" ref="L974:M974" si="370">L975</f>
        <v>0</v>
      </c>
      <c r="M974" s="4">
        <f t="shared" si="370"/>
        <v>0</v>
      </c>
      <c r="N974" s="21"/>
      <c r="O974" s="21"/>
      <c r="P974" s="21"/>
      <c r="Q974" s="65"/>
    </row>
    <row r="975" spans="3:17" s="7" customFormat="1" hidden="1">
      <c r="C975" s="98"/>
      <c r="D975" s="131"/>
      <c r="E975" s="149"/>
      <c r="F975" s="149"/>
      <c r="G975" s="138"/>
      <c r="H975" s="55" t="s">
        <v>64</v>
      </c>
      <c r="I975" s="23">
        <v>0</v>
      </c>
      <c r="J975" s="24">
        <v>0</v>
      </c>
      <c r="K975" s="24">
        <v>0</v>
      </c>
      <c r="L975" s="4"/>
      <c r="M975" s="4"/>
      <c r="N975" s="21"/>
      <c r="O975" s="21"/>
      <c r="P975" s="21"/>
      <c r="Q975" s="65"/>
    </row>
    <row r="976" spans="3:17" s="7" customFormat="1" hidden="1">
      <c r="C976" s="98"/>
      <c r="D976" s="131"/>
      <c r="E976" s="149"/>
      <c r="F976" s="149"/>
      <c r="G976" s="138"/>
      <c r="H976" s="55" t="s">
        <v>419</v>
      </c>
      <c r="I976" s="23">
        <v>0</v>
      </c>
      <c r="J976" s="24">
        <v>0</v>
      </c>
      <c r="K976" s="24">
        <v>0</v>
      </c>
      <c r="L976" s="4"/>
      <c r="M976" s="4"/>
      <c r="N976" s="21"/>
      <c r="O976" s="21"/>
      <c r="P976" s="21"/>
      <c r="Q976" s="65"/>
    </row>
    <row r="977" spans="3:17" s="7" customFormat="1" hidden="1">
      <c r="C977" s="98"/>
      <c r="D977" s="131"/>
      <c r="E977" s="149"/>
      <c r="F977" s="149"/>
      <c r="G977" s="138"/>
      <c r="H977" s="55" t="s">
        <v>22</v>
      </c>
      <c r="I977" s="23">
        <v>0</v>
      </c>
      <c r="J977" s="24">
        <v>0</v>
      </c>
      <c r="K977" s="24">
        <v>0</v>
      </c>
      <c r="L977" s="4"/>
      <c r="M977" s="4"/>
      <c r="N977" s="21"/>
      <c r="O977" s="21"/>
      <c r="P977" s="21"/>
      <c r="Q977" s="65"/>
    </row>
    <row r="978" spans="3:17" s="7" customFormat="1" hidden="1">
      <c r="C978" s="99"/>
      <c r="D978" s="132"/>
      <c r="E978" s="150"/>
      <c r="F978" s="150"/>
      <c r="G978" s="138"/>
      <c r="H978" s="55" t="s">
        <v>35</v>
      </c>
      <c r="I978" s="23">
        <v>0</v>
      </c>
      <c r="J978" s="24">
        <v>0</v>
      </c>
      <c r="K978" s="24">
        <v>0</v>
      </c>
      <c r="L978" s="4"/>
      <c r="M978" s="4"/>
      <c r="N978" s="21"/>
      <c r="O978" s="21"/>
      <c r="P978" s="21"/>
      <c r="Q978" s="65"/>
    </row>
    <row r="979" spans="3:17" s="7" customFormat="1" hidden="1">
      <c r="C979" s="97" t="s">
        <v>478</v>
      </c>
      <c r="D979" s="130" t="s">
        <v>479</v>
      </c>
      <c r="E979" s="148" t="s">
        <v>475</v>
      </c>
      <c r="F979" s="148">
        <v>2022</v>
      </c>
      <c r="G979" s="138">
        <v>2022</v>
      </c>
      <c r="H979" s="55" t="s">
        <v>19</v>
      </c>
      <c r="I979" s="22">
        <f>I980+I981+I982+I983</f>
        <v>0</v>
      </c>
      <c r="J979" s="4">
        <f t="shared" ref="J979:M979" si="371">J980+J981+J982+J983</f>
        <v>0</v>
      </c>
      <c r="K979" s="4">
        <f t="shared" si="371"/>
        <v>0</v>
      </c>
      <c r="L979" s="4">
        <f t="shared" si="371"/>
        <v>0</v>
      </c>
      <c r="M979" s="4">
        <f t="shared" si="371"/>
        <v>0</v>
      </c>
      <c r="N979" s="21"/>
      <c r="O979" s="21"/>
      <c r="P979" s="21"/>
      <c r="Q979" s="65"/>
    </row>
    <row r="980" spans="3:17" s="7" customFormat="1" hidden="1">
      <c r="C980" s="98"/>
      <c r="D980" s="131"/>
      <c r="E980" s="149"/>
      <c r="F980" s="149"/>
      <c r="G980" s="138"/>
      <c r="H980" s="55" t="s">
        <v>64</v>
      </c>
      <c r="I980" s="23">
        <v>0</v>
      </c>
      <c r="J980" s="24">
        <v>0</v>
      </c>
      <c r="K980" s="24">
        <v>0</v>
      </c>
      <c r="L980" s="4"/>
      <c r="M980" s="4"/>
      <c r="N980" s="21"/>
      <c r="O980" s="21"/>
      <c r="P980" s="21"/>
      <c r="Q980" s="65"/>
    </row>
    <row r="981" spans="3:17" s="7" customFormat="1" hidden="1">
      <c r="C981" s="98"/>
      <c r="D981" s="131"/>
      <c r="E981" s="149"/>
      <c r="F981" s="149"/>
      <c r="G981" s="138"/>
      <c r="H981" s="55" t="s">
        <v>419</v>
      </c>
      <c r="I981" s="23">
        <v>0</v>
      </c>
      <c r="J981" s="24">
        <v>0</v>
      </c>
      <c r="K981" s="24">
        <v>0</v>
      </c>
      <c r="L981" s="4"/>
      <c r="M981" s="4"/>
      <c r="N981" s="21"/>
      <c r="O981" s="21"/>
      <c r="P981" s="21"/>
      <c r="Q981" s="65"/>
    </row>
    <row r="982" spans="3:17" s="7" customFormat="1" hidden="1">
      <c r="C982" s="98"/>
      <c r="D982" s="131"/>
      <c r="E982" s="149"/>
      <c r="F982" s="149"/>
      <c r="G982" s="138"/>
      <c r="H982" s="55" t="s">
        <v>22</v>
      </c>
      <c r="I982" s="22">
        <v>0</v>
      </c>
      <c r="J982" s="4">
        <v>0</v>
      </c>
      <c r="K982" s="4">
        <v>0</v>
      </c>
      <c r="L982" s="4"/>
      <c r="M982" s="4"/>
      <c r="N982" s="21"/>
      <c r="O982" s="21"/>
      <c r="P982" s="21"/>
      <c r="Q982" s="65"/>
    </row>
    <row r="983" spans="3:17" s="7" customFormat="1" hidden="1">
      <c r="C983" s="99"/>
      <c r="D983" s="132"/>
      <c r="E983" s="150"/>
      <c r="F983" s="150"/>
      <c r="G983" s="138"/>
      <c r="H983" s="55" t="s">
        <v>35</v>
      </c>
      <c r="I983" s="22">
        <v>0</v>
      </c>
      <c r="J983" s="4">
        <v>0</v>
      </c>
      <c r="K983" s="4">
        <v>0</v>
      </c>
      <c r="L983" s="4"/>
      <c r="M983" s="4"/>
      <c r="N983" s="21"/>
      <c r="O983" s="21"/>
      <c r="P983" s="21"/>
      <c r="Q983" s="65"/>
    </row>
    <row r="984" spans="3:17" s="7" customFormat="1">
      <c r="C984" s="97" t="s">
        <v>480</v>
      </c>
      <c r="D984" s="130" t="s">
        <v>481</v>
      </c>
      <c r="E984" s="148" t="s">
        <v>475</v>
      </c>
      <c r="F984" s="148">
        <v>2021</v>
      </c>
      <c r="G984" s="148">
        <v>2021</v>
      </c>
      <c r="H984" s="55" t="s">
        <v>19</v>
      </c>
      <c r="I984" s="22">
        <f>I985+I986+I987+I988</f>
        <v>1530</v>
      </c>
      <c r="J984" s="4">
        <f t="shared" ref="J984:K984" si="372">J985+J986+J987+J988</f>
        <v>1530</v>
      </c>
      <c r="K984" s="4">
        <f t="shared" si="372"/>
        <v>880</v>
      </c>
      <c r="L984" s="4">
        <f t="shared" ref="L984:M984" si="373">L985</f>
        <v>0</v>
      </c>
      <c r="M984" s="4">
        <f t="shared" si="373"/>
        <v>0</v>
      </c>
      <c r="N984" s="21">
        <f t="shared" ref="N984:N1035" si="374">M984/I984*100</f>
        <v>0</v>
      </c>
      <c r="O984" s="21">
        <f t="shared" ref="O984:O1035" si="375">M984/J984*100</f>
        <v>0</v>
      </c>
      <c r="P984" s="21">
        <f t="shared" ref="P984:P1035" si="376">L984/K984*100</f>
        <v>0</v>
      </c>
      <c r="Q984" s="65"/>
    </row>
    <row r="985" spans="3:17" s="7" customFormat="1">
      <c r="C985" s="98"/>
      <c r="D985" s="131"/>
      <c r="E985" s="149"/>
      <c r="F985" s="149"/>
      <c r="G985" s="149"/>
      <c r="H985" s="55" t="s">
        <v>64</v>
      </c>
      <c r="I985" s="22">
        <v>1530</v>
      </c>
      <c r="J985" s="4">
        <v>1530</v>
      </c>
      <c r="K985" s="4">
        <f>1530-650</f>
        <v>880</v>
      </c>
      <c r="L985" s="4"/>
      <c r="M985" s="4"/>
      <c r="N985" s="21">
        <f t="shared" si="374"/>
        <v>0</v>
      </c>
      <c r="O985" s="21">
        <f t="shared" si="375"/>
        <v>0</v>
      </c>
      <c r="P985" s="21">
        <f t="shared" si="376"/>
        <v>0</v>
      </c>
      <c r="Q985" s="65"/>
    </row>
    <row r="986" spans="3:17" s="7" customFormat="1">
      <c r="C986" s="98"/>
      <c r="D986" s="131"/>
      <c r="E986" s="149"/>
      <c r="F986" s="149"/>
      <c r="G986" s="149"/>
      <c r="H986" s="55" t="s">
        <v>419</v>
      </c>
      <c r="I986" s="22">
        <v>0</v>
      </c>
      <c r="J986" s="4">
        <v>0</v>
      </c>
      <c r="K986" s="4">
        <v>0</v>
      </c>
      <c r="L986" s="4"/>
      <c r="M986" s="4"/>
      <c r="N986" s="21"/>
      <c r="O986" s="21"/>
      <c r="P986" s="21"/>
      <c r="Q986" s="65"/>
    </row>
    <row r="987" spans="3:17" s="7" customFormat="1">
      <c r="C987" s="98"/>
      <c r="D987" s="131"/>
      <c r="E987" s="149"/>
      <c r="F987" s="149"/>
      <c r="G987" s="149"/>
      <c r="H987" s="55" t="s">
        <v>22</v>
      </c>
      <c r="I987" s="22">
        <v>0</v>
      </c>
      <c r="J987" s="4">
        <v>0</v>
      </c>
      <c r="K987" s="4">
        <v>0</v>
      </c>
      <c r="L987" s="4"/>
      <c r="M987" s="4"/>
      <c r="N987" s="21"/>
      <c r="O987" s="21"/>
      <c r="P987" s="21"/>
      <c r="Q987" s="65"/>
    </row>
    <row r="988" spans="3:17" s="7" customFormat="1">
      <c r="C988" s="99"/>
      <c r="D988" s="132"/>
      <c r="E988" s="150"/>
      <c r="F988" s="150"/>
      <c r="G988" s="150"/>
      <c r="H988" s="55" t="s">
        <v>35</v>
      </c>
      <c r="I988" s="22">
        <v>0</v>
      </c>
      <c r="J988" s="4">
        <v>0</v>
      </c>
      <c r="K988" s="4">
        <v>0</v>
      </c>
      <c r="L988" s="4"/>
      <c r="M988" s="4"/>
      <c r="N988" s="21"/>
      <c r="O988" s="21"/>
      <c r="P988" s="21"/>
      <c r="Q988" s="65"/>
    </row>
    <row r="989" spans="3:17" s="7" customFormat="1">
      <c r="C989" s="97" t="s">
        <v>482</v>
      </c>
      <c r="D989" s="130" t="s">
        <v>483</v>
      </c>
      <c r="E989" s="148" t="s">
        <v>463</v>
      </c>
      <c r="F989" s="148">
        <v>2021</v>
      </c>
      <c r="G989" s="148">
        <v>2021</v>
      </c>
      <c r="H989" s="55" t="s">
        <v>19</v>
      </c>
      <c r="I989" s="22">
        <f>I990+I991+I992+I993</f>
        <v>80</v>
      </c>
      <c r="J989" s="4">
        <f t="shared" ref="J989:M989" si="377">J990+J991+J992+J993</f>
        <v>80</v>
      </c>
      <c r="K989" s="4">
        <f t="shared" si="377"/>
        <v>80</v>
      </c>
      <c r="L989" s="4">
        <f t="shared" si="377"/>
        <v>0</v>
      </c>
      <c r="M989" s="4">
        <f t="shared" si="377"/>
        <v>0</v>
      </c>
      <c r="N989" s="21">
        <f t="shared" si="374"/>
        <v>0</v>
      </c>
      <c r="O989" s="21">
        <f t="shared" si="375"/>
        <v>0</v>
      </c>
      <c r="P989" s="21">
        <f t="shared" si="376"/>
        <v>0</v>
      </c>
      <c r="Q989" s="65"/>
    </row>
    <row r="990" spans="3:17" s="7" customFormat="1">
      <c r="C990" s="98"/>
      <c r="D990" s="131"/>
      <c r="E990" s="149"/>
      <c r="F990" s="149"/>
      <c r="G990" s="149"/>
      <c r="H990" s="55" t="s">
        <v>64</v>
      </c>
      <c r="I990" s="23">
        <v>80</v>
      </c>
      <c r="J990" s="24">
        <v>80</v>
      </c>
      <c r="K990" s="24">
        <v>80</v>
      </c>
      <c r="L990" s="4"/>
      <c r="M990" s="4"/>
      <c r="N990" s="21">
        <f t="shared" si="374"/>
        <v>0</v>
      </c>
      <c r="O990" s="21">
        <f t="shared" si="375"/>
        <v>0</v>
      </c>
      <c r="P990" s="21">
        <f t="shared" si="376"/>
        <v>0</v>
      </c>
      <c r="Q990" s="65"/>
    </row>
    <row r="991" spans="3:17" s="7" customFormat="1">
      <c r="C991" s="98"/>
      <c r="D991" s="131"/>
      <c r="E991" s="149"/>
      <c r="F991" s="149"/>
      <c r="G991" s="149"/>
      <c r="H991" s="55" t="s">
        <v>419</v>
      </c>
      <c r="I991" s="23">
        <v>0</v>
      </c>
      <c r="J991" s="24">
        <v>0</v>
      </c>
      <c r="K991" s="24">
        <v>0</v>
      </c>
      <c r="L991" s="4"/>
      <c r="M991" s="4"/>
      <c r="N991" s="21"/>
      <c r="O991" s="21"/>
      <c r="P991" s="21"/>
      <c r="Q991" s="65"/>
    </row>
    <row r="992" spans="3:17" s="7" customFormat="1">
      <c r="C992" s="98"/>
      <c r="D992" s="131"/>
      <c r="E992" s="149"/>
      <c r="F992" s="149"/>
      <c r="G992" s="149"/>
      <c r="H992" s="55" t="s">
        <v>22</v>
      </c>
      <c r="I992" s="23">
        <v>0</v>
      </c>
      <c r="J992" s="24">
        <v>0</v>
      </c>
      <c r="K992" s="24">
        <v>0</v>
      </c>
      <c r="L992" s="4"/>
      <c r="M992" s="4"/>
      <c r="N992" s="21"/>
      <c r="O992" s="21"/>
      <c r="P992" s="21"/>
      <c r="Q992" s="65"/>
    </row>
    <row r="993" spans="3:17" s="7" customFormat="1">
      <c r="C993" s="99"/>
      <c r="D993" s="132"/>
      <c r="E993" s="150"/>
      <c r="F993" s="150"/>
      <c r="G993" s="150"/>
      <c r="H993" s="55" t="s">
        <v>35</v>
      </c>
      <c r="I993" s="23">
        <v>0</v>
      </c>
      <c r="J993" s="24">
        <v>0</v>
      </c>
      <c r="K993" s="24">
        <v>0</v>
      </c>
      <c r="L993" s="4"/>
      <c r="M993" s="4"/>
      <c r="N993" s="21"/>
      <c r="O993" s="21"/>
      <c r="P993" s="21"/>
      <c r="Q993" s="65"/>
    </row>
    <row r="994" spans="3:17" s="10" customFormat="1">
      <c r="C994" s="97" t="s">
        <v>484</v>
      </c>
      <c r="D994" s="130" t="s">
        <v>485</v>
      </c>
      <c r="E994" s="148" t="s">
        <v>463</v>
      </c>
      <c r="F994" s="148">
        <v>2021</v>
      </c>
      <c r="G994" s="148">
        <v>2021</v>
      </c>
      <c r="H994" s="55" t="s">
        <v>19</v>
      </c>
      <c r="I994" s="22">
        <f>I995+I996+I997+I998</f>
        <v>80</v>
      </c>
      <c r="J994" s="4">
        <f t="shared" ref="J994:M994" si="378">J995+J996+J997+J998</f>
        <v>80</v>
      </c>
      <c r="K994" s="4">
        <f t="shared" si="378"/>
        <v>80</v>
      </c>
      <c r="L994" s="4">
        <f t="shared" si="378"/>
        <v>0</v>
      </c>
      <c r="M994" s="4">
        <f t="shared" si="378"/>
        <v>0</v>
      </c>
      <c r="N994" s="21">
        <f t="shared" si="374"/>
        <v>0</v>
      </c>
      <c r="O994" s="21">
        <f t="shared" si="375"/>
        <v>0</v>
      </c>
      <c r="P994" s="21">
        <f t="shared" si="376"/>
        <v>0</v>
      </c>
      <c r="Q994" s="68"/>
    </row>
    <row r="995" spans="3:17" s="10" customFormat="1">
      <c r="C995" s="98"/>
      <c r="D995" s="131"/>
      <c r="E995" s="149"/>
      <c r="F995" s="149"/>
      <c r="G995" s="149"/>
      <c r="H995" s="55" t="s">
        <v>64</v>
      </c>
      <c r="I995" s="23">
        <v>80</v>
      </c>
      <c r="J995" s="24">
        <v>80</v>
      </c>
      <c r="K995" s="24">
        <v>80</v>
      </c>
      <c r="L995" s="4"/>
      <c r="M995" s="4"/>
      <c r="N995" s="21">
        <f t="shared" si="374"/>
        <v>0</v>
      </c>
      <c r="O995" s="21">
        <f t="shared" si="375"/>
        <v>0</v>
      </c>
      <c r="P995" s="21">
        <f t="shared" si="376"/>
        <v>0</v>
      </c>
      <c r="Q995" s="68"/>
    </row>
    <row r="996" spans="3:17" s="10" customFormat="1">
      <c r="C996" s="98"/>
      <c r="D996" s="131"/>
      <c r="E996" s="149"/>
      <c r="F996" s="149"/>
      <c r="G996" s="149"/>
      <c r="H996" s="55" t="s">
        <v>419</v>
      </c>
      <c r="I996" s="23">
        <v>0</v>
      </c>
      <c r="J996" s="24">
        <v>0</v>
      </c>
      <c r="K996" s="24">
        <v>0</v>
      </c>
      <c r="L996" s="4"/>
      <c r="M996" s="4"/>
      <c r="N996" s="21"/>
      <c r="O996" s="21"/>
      <c r="P996" s="21"/>
      <c r="Q996" s="68"/>
    </row>
    <row r="997" spans="3:17" s="10" customFormat="1">
      <c r="C997" s="98"/>
      <c r="D997" s="131"/>
      <c r="E997" s="149"/>
      <c r="F997" s="149"/>
      <c r="G997" s="149"/>
      <c r="H997" s="55" t="s">
        <v>22</v>
      </c>
      <c r="I997" s="23">
        <v>0</v>
      </c>
      <c r="J997" s="24">
        <v>0</v>
      </c>
      <c r="K997" s="24">
        <v>0</v>
      </c>
      <c r="L997" s="4"/>
      <c r="M997" s="4"/>
      <c r="N997" s="21"/>
      <c r="O997" s="21"/>
      <c r="P997" s="21"/>
      <c r="Q997" s="68"/>
    </row>
    <row r="998" spans="3:17" s="10" customFormat="1">
      <c r="C998" s="99"/>
      <c r="D998" s="132"/>
      <c r="E998" s="150"/>
      <c r="F998" s="150"/>
      <c r="G998" s="150"/>
      <c r="H998" s="55" t="s">
        <v>35</v>
      </c>
      <c r="I998" s="23">
        <v>0</v>
      </c>
      <c r="J998" s="24">
        <v>0</v>
      </c>
      <c r="K998" s="24">
        <v>0</v>
      </c>
      <c r="L998" s="4"/>
      <c r="M998" s="4"/>
      <c r="N998" s="21"/>
      <c r="O998" s="21"/>
      <c r="P998" s="21"/>
      <c r="Q998" s="68"/>
    </row>
    <row r="999" spans="3:17" s="10" customFormat="1">
      <c r="C999" s="97" t="s">
        <v>486</v>
      </c>
      <c r="D999" s="130" t="s">
        <v>487</v>
      </c>
      <c r="E999" s="148" t="s">
        <v>463</v>
      </c>
      <c r="F999" s="148">
        <v>2021</v>
      </c>
      <c r="G999" s="148">
        <v>2023</v>
      </c>
      <c r="H999" s="55" t="s">
        <v>19</v>
      </c>
      <c r="I999" s="22">
        <f>I1000+I1001+I1002+I1003</f>
        <v>70</v>
      </c>
      <c r="J999" s="4">
        <f t="shared" ref="J999:M999" si="379">J1000+J1001+J1002+J1003</f>
        <v>70</v>
      </c>
      <c r="K999" s="4">
        <f t="shared" si="379"/>
        <v>70</v>
      </c>
      <c r="L999" s="4">
        <f t="shared" si="379"/>
        <v>0</v>
      </c>
      <c r="M999" s="4">
        <f t="shared" si="379"/>
        <v>0</v>
      </c>
      <c r="N999" s="21">
        <f t="shared" si="374"/>
        <v>0</v>
      </c>
      <c r="O999" s="21">
        <f t="shared" si="375"/>
        <v>0</v>
      </c>
      <c r="P999" s="21">
        <f t="shared" si="376"/>
        <v>0</v>
      </c>
      <c r="Q999" s="68"/>
    </row>
    <row r="1000" spans="3:17" s="10" customFormat="1">
      <c r="C1000" s="98"/>
      <c r="D1000" s="131"/>
      <c r="E1000" s="149"/>
      <c r="F1000" s="149"/>
      <c r="G1000" s="149"/>
      <c r="H1000" s="55" t="s">
        <v>64</v>
      </c>
      <c r="I1000" s="37">
        <v>70</v>
      </c>
      <c r="J1000" s="38">
        <v>70</v>
      </c>
      <c r="K1000" s="38">
        <v>70</v>
      </c>
      <c r="L1000" s="4"/>
      <c r="M1000" s="4"/>
      <c r="N1000" s="21">
        <f t="shared" si="374"/>
        <v>0</v>
      </c>
      <c r="O1000" s="21">
        <f t="shared" si="375"/>
        <v>0</v>
      </c>
      <c r="P1000" s="21">
        <f t="shared" si="376"/>
        <v>0</v>
      </c>
      <c r="Q1000" s="68"/>
    </row>
    <row r="1001" spans="3:17" s="10" customFormat="1">
      <c r="C1001" s="98"/>
      <c r="D1001" s="131"/>
      <c r="E1001" s="149"/>
      <c r="F1001" s="149"/>
      <c r="G1001" s="149"/>
      <c r="H1001" s="55" t="s">
        <v>419</v>
      </c>
      <c r="I1001" s="23">
        <v>0</v>
      </c>
      <c r="J1001" s="24">
        <v>0</v>
      </c>
      <c r="K1001" s="24">
        <v>0</v>
      </c>
      <c r="L1001" s="4"/>
      <c r="M1001" s="4"/>
      <c r="N1001" s="21"/>
      <c r="O1001" s="21"/>
      <c r="P1001" s="21"/>
      <c r="Q1001" s="68"/>
    </row>
    <row r="1002" spans="3:17" s="10" customFormat="1">
      <c r="C1002" s="98"/>
      <c r="D1002" s="131"/>
      <c r="E1002" s="149"/>
      <c r="F1002" s="149"/>
      <c r="G1002" s="149"/>
      <c r="H1002" s="55" t="s">
        <v>22</v>
      </c>
      <c r="I1002" s="23">
        <v>0</v>
      </c>
      <c r="J1002" s="24">
        <v>0</v>
      </c>
      <c r="K1002" s="24">
        <v>0</v>
      </c>
      <c r="L1002" s="4"/>
      <c r="M1002" s="4"/>
      <c r="N1002" s="21"/>
      <c r="O1002" s="21"/>
      <c r="P1002" s="21"/>
      <c r="Q1002" s="68"/>
    </row>
    <row r="1003" spans="3:17" s="10" customFormat="1">
      <c r="C1003" s="99"/>
      <c r="D1003" s="132"/>
      <c r="E1003" s="150"/>
      <c r="F1003" s="150"/>
      <c r="G1003" s="150"/>
      <c r="H1003" s="55" t="s">
        <v>35</v>
      </c>
      <c r="I1003" s="23">
        <v>0</v>
      </c>
      <c r="J1003" s="24">
        <v>0</v>
      </c>
      <c r="K1003" s="24">
        <v>0</v>
      </c>
      <c r="L1003" s="4"/>
      <c r="M1003" s="4"/>
      <c r="N1003" s="21"/>
      <c r="O1003" s="21"/>
      <c r="P1003" s="21"/>
      <c r="Q1003" s="68"/>
    </row>
    <row r="1004" spans="3:17" s="9" customFormat="1" hidden="1">
      <c r="C1004" s="145" t="s">
        <v>488</v>
      </c>
      <c r="D1004" s="130" t="s">
        <v>489</v>
      </c>
      <c r="E1004" s="148" t="s">
        <v>490</v>
      </c>
      <c r="F1004" s="148">
        <v>2022</v>
      </c>
      <c r="G1004" s="148">
        <v>2022</v>
      </c>
      <c r="H1004" s="55" t="s">
        <v>19</v>
      </c>
      <c r="I1004" s="22">
        <f>I1005+I1006+I1007+I1008</f>
        <v>0</v>
      </c>
      <c r="J1004" s="4">
        <f t="shared" ref="J1004:K1004" si="380">J1005+J1006+J1007+J1008</f>
        <v>0</v>
      </c>
      <c r="K1004" s="4">
        <f t="shared" si="380"/>
        <v>0</v>
      </c>
      <c r="L1004" s="4">
        <f t="shared" ref="L1004:M1004" si="381">L1005</f>
        <v>0</v>
      </c>
      <c r="M1004" s="4">
        <f t="shared" si="381"/>
        <v>0</v>
      </c>
      <c r="N1004" s="21"/>
      <c r="O1004" s="21"/>
      <c r="P1004" s="21"/>
      <c r="Q1004" s="67"/>
    </row>
    <row r="1005" spans="3:17" s="9" customFormat="1" hidden="1">
      <c r="C1005" s="146"/>
      <c r="D1005" s="131"/>
      <c r="E1005" s="149"/>
      <c r="F1005" s="149"/>
      <c r="G1005" s="149"/>
      <c r="H1005" s="55" t="s">
        <v>64</v>
      </c>
      <c r="I1005" s="23">
        <v>0</v>
      </c>
      <c r="J1005" s="24">
        <v>0</v>
      </c>
      <c r="K1005" s="24">
        <v>0</v>
      </c>
      <c r="L1005" s="4"/>
      <c r="M1005" s="4"/>
      <c r="N1005" s="21"/>
      <c r="O1005" s="21"/>
      <c r="P1005" s="21"/>
      <c r="Q1005" s="67"/>
    </row>
    <row r="1006" spans="3:17" s="9" customFormat="1" hidden="1">
      <c r="C1006" s="146"/>
      <c r="D1006" s="131"/>
      <c r="E1006" s="149"/>
      <c r="F1006" s="149"/>
      <c r="G1006" s="149"/>
      <c r="H1006" s="55" t="s">
        <v>419</v>
      </c>
      <c r="I1006" s="22">
        <v>0</v>
      </c>
      <c r="J1006" s="4">
        <v>0</v>
      </c>
      <c r="K1006" s="4">
        <v>0</v>
      </c>
      <c r="L1006" s="4"/>
      <c r="M1006" s="4"/>
      <c r="N1006" s="21"/>
      <c r="O1006" s="21"/>
      <c r="P1006" s="21"/>
      <c r="Q1006" s="67"/>
    </row>
    <row r="1007" spans="3:17" s="9" customFormat="1" hidden="1">
      <c r="C1007" s="146"/>
      <c r="D1007" s="131"/>
      <c r="E1007" s="149"/>
      <c r="F1007" s="149"/>
      <c r="G1007" s="149"/>
      <c r="H1007" s="55" t="s">
        <v>22</v>
      </c>
      <c r="I1007" s="22">
        <v>0</v>
      </c>
      <c r="J1007" s="4">
        <v>0</v>
      </c>
      <c r="K1007" s="4">
        <v>0</v>
      </c>
      <c r="L1007" s="4"/>
      <c r="M1007" s="4"/>
      <c r="N1007" s="21"/>
      <c r="O1007" s="21"/>
      <c r="P1007" s="21"/>
      <c r="Q1007" s="67"/>
    </row>
    <row r="1008" spans="3:17" s="9" customFormat="1" hidden="1">
      <c r="C1008" s="147"/>
      <c r="D1008" s="132"/>
      <c r="E1008" s="150"/>
      <c r="F1008" s="150"/>
      <c r="G1008" s="150"/>
      <c r="H1008" s="55" t="s">
        <v>35</v>
      </c>
      <c r="I1008" s="22">
        <v>0</v>
      </c>
      <c r="J1008" s="4">
        <v>0</v>
      </c>
      <c r="K1008" s="4">
        <v>0</v>
      </c>
      <c r="L1008" s="4"/>
      <c r="M1008" s="4"/>
      <c r="N1008" s="21"/>
      <c r="O1008" s="21"/>
      <c r="P1008" s="21"/>
      <c r="Q1008" s="67"/>
    </row>
    <row r="1009" spans="3:17" s="9" customFormat="1">
      <c r="C1009" s="145" t="s">
        <v>491</v>
      </c>
      <c r="D1009" s="130" t="s">
        <v>492</v>
      </c>
      <c r="E1009" s="148" t="s">
        <v>493</v>
      </c>
      <c r="F1009" s="148">
        <v>2021</v>
      </c>
      <c r="G1009" s="148">
        <v>2023</v>
      </c>
      <c r="H1009" s="55" t="s">
        <v>19</v>
      </c>
      <c r="I1009" s="22">
        <f>I1010+I1011+I1012+I1013</f>
        <v>3250</v>
      </c>
      <c r="J1009" s="4">
        <f t="shared" ref="J1009:K1009" si="382">J1010+J1011+J1012+J1013</f>
        <v>3250</v>
      </c>
      <c r="K1009" s="4">
        <f t="shared" si="382"/>
        <v>3250</v>
      </c>
      <c r="L1009" s="4">
        <f t="shared" ref="L1009:M1009" si="383">L1010</f>
        <v>0</v>
      </c>
      <c r="M1009" s="4">
        <f t="shared" si="383"/>
        <v>0</v>
      </c>
      <c r="N1009" s="21">
        <f t="shared" si="374"/>
        <v>0</v>
      </c>
      <c r="O1009" s="21">
        <f t="shared" si="375"/>
        <v>0</v>
      </c>
      <c r="P1009" s="21">
        <f t="shared" si="376"/>
        <v>0</v>
      </c>
      <c r="Q1009" s="67"/>
    </row>
    <row r="1010" spans="3:17" s="9" customFormat="1">
      <c r="C1010" s="146"/>
      <c r="D1010" s="131"/>
      <c r="E1010" s="149"/>
      <c r="F1010" s="149"/>
      <c r="G1010" s="149"/>
      <c r="H1010" s="55" t="s">
        <v>64</v>
      </c>
      <c r="I1010" s="23">
        <v>3250</v>
      </c>
      <c r="J1010" s="24">
        <v>3250</v>
      </c>
      <c r="K1010" s="24">
        <v>3250</v>
      </c>
      <c r="L1010" s="4"/>
      <c r="M1010" s="4"/>
      <c r="N1010" s="21">
        <f t="shared" si="374"/>
        <v>0</v>
      </c>
      <c r="O1010" s="21">
        <f t="shared" si="375"/>
        <v>0</v>
      </c>
      <c r="P1010" s="21">
        <f t="shared" si="376"/>
        <v>0</v>
      </c>
      <c r="Q1010" s="67"/>
    </row>
    <row r="1011" spans="3:17" s="9" customFormat="1">
      <c r="C1011" s="146"/>
      <c r="D1011" s="131"/>
      <c r="E1011" s="149"/>
      <c r="F1011" s="149"/>
      <c r="G1011" s="149"/>
      <c r="H1011" s="55" t="s">
        <v>419</v>
      </c>
      <c r="I1011" s="22">
        <v>0</v>
      </c>
      <c r="J1011" s="4">
        <v>0</v>
      </c>
      <c r="K1011" s="4">
        <v>0</v>
      </c>
      <c r="L1011" s="4"/>
      <c r="M1011" s="4"/>
      <c r="N1011" s="21"/>
      <c r="O1011" s="21"/>
      <c r="P1011" s="21"/>
      <c r="Q1011" s="67"/>
    </row>
    <row r="1012" spans="3:17" s="9" customFormat="1">
      <c r="C1012" s="146"/>
      <c r="D1012" s="131"/>
      <c r="E1012" s="149"/>
      <c r="F1012" s="149"/>
      <c r="G1012" s="149"/>
      <c r="H1012" s="55" t="s">
        <v>22</v>
      </c>
      <c r="I1012" s="22">
        <v>0</v>
      </c>
      <c r="J1012" s="4">
        <v>0</v>
      </c>
      <c r="K1012" s="4">
        <v>0</v>
      </c>
      <c r="L1012" s="4"/>
      <c r="M1012" s="4"/>
      <c r="N1012" s="21"/>
      <c r="O1012" s="21"/>
      <c r="P1012" s="21"/>
      <c r="Q1012" s="67"/>
    </row>
    <row r="1013" spans="3:17" s="9" customFormat="1">
      <c r="C1013" s="147"/>
      <c r="D1013" s="132"/>
      <c r="E1013" s="150"/>
      <c r="F1013" s="150"/>
      <c r="G1013" s="150"/>
      <c r="H1013" s="55" t="s">
        <v>35</v>
      </c>
      <c r="I1013" s="22">
        <v>0</v>
      </c>
      <c r="J1013" s="4">
        <v>0</v>
      </c>
      <c r="K1013" s="4">
        <v>0</v>
      </c>
      <c r="L1013" s="4"/>
      <c r="M1013" s="4"/>
      <c r="N1013" s="21"/>
      <c r="O1013" s="21"/>
      <c r="P1013" s="21"/>
      <c r="Q1013" s="67"/>
    </row>
    <row r="1014" spans="3:17" s="9" customFormat="1">
      <c r="C1014" s="145" t="s">
        <v>494</v>
      </c>
      <c r="D1014" s="130" t="s">
        <v>495</v>
      </c>
      <c r="E1014" s="148" t="s">
        <v>493</v>
      </c>
      <c r="F1014" s="148">
        <v>2021</v>
      </c>
      <c r="G1014" s="148">
        <v>2023</v>
      </c>
      <c r="H1014" s="55" t="s">
        <v>19</v>
      </c>
      <c r="I1014" s="22">
        <f>I1015+I1016+I1017+I1018</f>
        <v>750</v>
      </c>
      <c r="J1014" s="4">
        <f t="shared" ref="J1014:K1014" si="384">J1015+J1016+J1017+J1018</f>
        <v>750</v>
      </c>
      <c r="K1014" s="4">
        <f t="shared" si="384"/>
        <v>750</v>
      </c>
      <c r="L1014" s="4">
        <f t="shared" ref="L1014:M1014" si="385">L1015</f>
        <v>0</v>
      </c>
      <c r="M1014" s="4">
        <f t="shared" si="385"/>
        <v>0</v>
      </c>
      <c r="N1014" s="21">
        <f t="shared" si="374"/>
        <v>0</v>
      </c>
      <c r="O1014" s="21">
        <f t="shared" si="375"/>
        <v>0</v>
      </c>
      <c r="P1014" s="21">
        <f t="shared" si="376"/>
        <v>0</v>
      </c>
      <c r="Q1014" s="67"/>
    </row>
    <row r="1015" spans="3:17" s="9" customFormat="1">
      <c r="C1015" s="146"/>
      <c r="D1015" s="131"/>
      <c r="E1015" s="149"/>
      <c r="F1015" s="149"/>
      <c r="G1015" s="149"/>
      <c r="H1015" s="55" t="s">
        <v>64</v>
      </c>
      <c r="I1015" s="22">
        <v>750</v>
      </c>
      <c r="J1015" s="4">
        <v>750</v>
      </c>
      <c r="K1015" s="4">
        <v>750</v>
      </c>
      <c r="L1015" s="4"/>
      <c r="M1015" s="4"/>
      <c r="N1015" s="21">
        <f t="shared" si="374"/>
        <v>0</v>
      </c>
      <c r="O1015" s="21">
        <f t="shared" si="375"/>
        <v>0</v>
      </c>
      <c r="P1015" s="21">
        <f t="shared" si="376"/>
        <v>0</v>
      </c>
      <c r="Q1015" s="67"/>
    </row>
    <row r="1016" spans="3:17" s="9" customFormat="1">
      <c r="C1016" s="146"/>
      <c r="D1016" s="131"/>
      <c r="E1016" s="149"/>
      <c r="F1016" s="149"/>
      <c r="G1016" s="149"/>
      <c r="H1016" s="55" t="s">
        <v>419</v>
      </c>
      <c r="I1016" s="22">
        <v>0</v>
      </c>
      <c r="J1016" s="4">
        <v>0</v>
      </c>
      <c r="K1016" s="4">
        <v>0</v>
      </c>
      <c r="L1016" s="4"/>
      <c r="M1016" s="4"/>
      <c r="N1016" s="21"/>
      <c r="O1016" s="21"/>
      <c r="P1016" s="21"/>
      <c r="Q1016" s="67"/>
    </row>
    <row r="1017" spans="3:17" s="9" customFormat="1">
      <c r="C1017" s="146"/>
      <c r="D1017" s="131"/>
      <c r="E1017" s="149"/>
      <c r="F1017" s="149"/>
      <c r="G1017" s="149"/>
      <c r="H1017" s="55" t="s">
        <v>22</v>
      </c>
      <c r="I1017" s="22">
        <v>0</v>
      </c>
      <c r="J1017" s="4">
        <v>0</v>
      </c>
      <c r="K1017" s="4">
        <v>0</v>
      </c>
      <c r="L1017" s="4"/>
      <c r="M1017" s="4"/>
      <c r="N1017" s="21"/>
      <c r="O1017" s="21"/>
      <c r="P1017" s="21"/>
      <c r="Q1017" s="67"/>
    </row>
    <row r="1018" spans="3:17" s="9" customFormat="1">
      <c r="C1018" s="147"/>
      <c r="D1018" s="132"/>
      <c r="E1018" s="150"/>
      <c r="F1018" s="150"/>
      <c r="G1018" s="150"/>
      <c r="H1018" s="55" t="s">
        <v>35</v>
      </c>
      <c r="I1018" s="22">
        <v>0</v>
      </c>
      <c r="J1018" s="4">
        <v>0</v>
      </c>
      <c r="K1018" s="4">
        <v>0</v>
      </c>
      <c r="L1018" s="4"/>
      <c r="M1018" s="4"/>
      <c r="N1018" s="21"/>
      <c r="O1018" s="21"/>
      <c r="P1018" s="21"/>
      <c r="Q1018" s="67"/>
    </row>
    <row r="1019" spans="3:17" s="9" customFormat="1">
      <c r="C1019" s="145" t="s">
        <v>496</v>
      </c>
      <c r="D1019" s="130" t="s">
        <v>497</v>
      </c>
      <c r="E1019" s="148" t="s">
        <v>493</v>
      </c>
      <c r="F1019" s="148">
        <v>2021</v>
      </c>
      <c r="G1019" s="148">
        <v>2023</v>
      </c>
      <c r="H1019" s="55" t="s">
        <v>19</v>
      </c>
      <c r="I1019" s="22">
        <f>I1020+I1021+I1022+I1023</f>
        <v>150</v>
      </c>
      <c r="J1019" s="4">
        <f t="shared" ref="J1019:K1019" si="386">J1020+J1021+J1022+J1023</f>
        <v>150</v>
      </c>
      <c r="K1019" s="4">
        <f t="shared" si="386"/>
        <v>150</v>
      </c>
      <c r="L1019" s="4">
        <f t="shared" ref="L1019:M1019" si="387">L1020</f>
        <v>0</v>
      </c>
      <c r="M1019" s="4">
        <f t="shared" si="387"/>
        <v>0</v>
      </c>
      <c r="N1019" s="21">
        <f t="shared" si="374"/>
        <v>0</v>
      </c>
      <c r="O1019" s="21">
        <f t="shared" si="375"/>
        <v>0</v>
      </c>
      <c r="P1019" s="21">
        <f t="shared" si="376"/>
        <v>0</v>
      </c>
      <c r="Q1019" s="67"/>
    </row>
    <row r="1020" spans="3:17" s="9" customFormat="1">
      <c r="C1020" s="146"/>
      <c r="D1020" s="131"/>
      <c r="E1020" s="149"/>
      <c r="F1020" s="149"/>
      <c r="G1020" s="149"/>
      <c r="H1020" s="55" t="s">
        <v>64</v>
      </c>
      <c r="I1020" s="37">
        <v>150</v>
      </c>
      <c r="J1020" s="38">
        <v>150</v>
      </c>
      <c r="K1020" s="38">
        <v>150</v>
      </c>
      <c r="L1020" s="4"/>
      <c r="M1020" s="4"/>
      <c r="N1020" s="21">
        <f t="shared" si="374"/>
        <v>0</v>
      </c>
      <c r="O1020" s="21">
        <f t="shared" si="375"/>
        <v>0</v>
      </c>
      <c r="P1020" s="21">
        <f t="shared" si="376"/>
        <v>0</v>
      </c>
      <c r="Q1020" s="67"/>
    </row>
    <row r="1021" spans="3:17" s="9" customFormat="1">
      <c r="C1021" s="146"/>
      <c r="D1021" s="131"/>
      <c r="E1021" s="149"/>
      <c r="F1021" s="149"/>
      <c r="G1021" s="149"/>
      <c r="H1021" s="55" t="s">
        <v>419</v>
      </c>
      <c r="I1021" s="23">
        <v>0</v>
      </c>
      <c r="J1021" s="24">
        <v>0</v>
      </c>
      <c r="K1021" s="24">
        <v>0</v>
      </c>
      <c r="L1021" s="4"/>
      <c r="M1021" s="4"/>
      <c r="N1021" s="21"/>
      <c r="O1021" s="21"/>
      <c r="P1021" s="21"/>
      <c r="Q1021" s="67"/>
    </row>
    <row r="1022" spans="3:17" s="9" customFormat="1">
      <c r="C1022" s="146"/>
      <c r="D1022" s="131"/>
      <c r="E1022" s="149"/>
      <c r="F1022" s="149"/>
      <c r="G1022" s="149"/>
      <c r="H1022" s="55" t="s">
        <v>22</v>
      </c>
      <c r="I1022" s="23">
        <v>0</v>
      </c>
      <c r="J1022" s="24">
        <v>0</v>
      </c>
      <c r="K1022" s="24">
        <v>0</v>
      </c>
      <c r="L1022" s="4"/>
      <c r="M1022" s="4"/>
      <c r="N1022" s="21"/>
      <c r="O1022" s="21"/>
      <c r="P1022" s="21"/>
      <c r="Q1022" s="67"/>
    </row>
    <row r="1023" spans="3:17" s="9" customFormat="1">
      <c r="C1023" s="147"/>
      <c r="D1023" s="132"/>
      <c r="E1023" s="150"/>
      <c r="F1023" s="150"/>
      <c r="G1023" s="150"/>
      <c r="H1023" s="55" t="s">
        <v>35</v>
      </c>
      <c r="I1023" s="23">
        <v>0</v>
      </c>
      <c r="J1023" s="24">
        <v>0</v>
      </c>
      <c r="K1023" s="24">
        <v>0</v>
      </c>
      <c r="L1023" s="4"/>
      <c r="M1023" s="4"/>
      <c r="N1023" s="21"/>
      <c r="O1023" s="21"/>
      <c r="P1023" s="21"/>
      <c r="Q1023" s="67"/>
    </row>
    <row r="1024" spans="3:17" s="9" customFormat="1">
      <c r="C1024" s="145" t="s">
        <v>498</v>
      </c>
      <c r="D1024" s="130" t="s">
        <v>499</v>
      </c>
      <c r="E1024" s="148" t="s">
        <v>493</v>
      </c>
      <c r="F1024" s="148">
        <v>2021</v>
      </c>
      <c r="G1024" s="148">
        <v>2021</v>
      </c>
      <c r="H1024" s="55" t="s">
        <v>19</v>
      </c>
      <c r="I1024" s="22">
        <f>I1025+I1026+I1027+I1028</f>
        <v>100</v>
      </c>
      <c r="J1024" s="4">
        <f t="shared" ref="J1024:K1024" si="388">J1025+J1026+J1027+J1028</f>
        <v>100</v>
      </c>
      <c r="K1024" s="4">
        <f t="shared" si="388"/>
        <v>100</v>
      </c>
      <c r="L1024" s="4">
        <f t="shared" ref="L1024:M1024" si="389">L1025</f>
        <v>0</v>
      </c>
      <c r="M1024" s="4">
        <f t="shared" si="389"/>
        <v>0</v>
      </c>
      <c r="N1024" s="21">
        <f t="shared" si="374"/>
        <v>0</v>
      </c>
      <c r="O1024" s="21">
        <f t="shared" si="375"/>
        <v>0</v>
      </c>
      <c r="P1024" s="21">
        <f t="shared" si="376"/>
        <v>0</v>
      </c>
      <c r="Q1024" s="67"/>
    </row>
    <row r="1025" spans="3:17" s="9" customFormat="1">
      <c r="C1025" s="146"/>
      <c r="D1025" s="131"/>
      <c r="E1025" s="149"/>
      <c r="F1025" s="149"/>
      <c r="G1025" s="149"/>
      <c r="H1025" s="55" t="s">
        <v>64</v>
      </c>
      <c r="I1025" s="37">
        <v>100</v>
      </c>
      <c r="J1025" s="38">
        <v>100</v>
      </c>
      <c r="K1025" s="38">
        <v>100</v>
      </c>
      <c r="L1025" s="4"/>
      <c r="M1025" s="4"/>
      <c r="N1025" s="21">
        <f t="shared" si="374"/>
        <v>0</v>
      </c>
      <c r="O1025" s="21">
        <f t="shared" si="375"/>
        <v>0</v>
      </c>
      <c r="P1025" s="21">
        <f t="shared" si="376"/>
        <v>0</v>
      </c>
      <c r="Q1025" s="67"/>
    </row>
    <row r="1026" spans="3:17" s="9" customFormat="1">
      <c r="C1026" s="146"/>
      <c r="D1026" s="131"/>
      <c r="E1026" s="149"/>
      <c r="F1026" s="149"/>
      <c r="G1026" s="149"/>
      <c r="H1026" s="55" t="s">
        <v>419</v>
      </c>
      <c r="I1026" s="23">
        <v>0</v>
      </c>
      <c r="J1026" s="24">
        <v>0</v>
      </c>
      <c r="K1026" s="24">
        <v>0</v>
      </c>
      <c r="L1026" s="4"/>
      <c r="M1026" s="4"/>
      <c r="N1026" s="21"/>
      <c r="O1026" s="21"/>
      <c r="P1026" s="21"/>
      <c r="Q1026" s="67"/>
    </row>
    <row r="1027" spans="3:17" s="9" customFormat="1">
      <c r="C1027" s="146"/>
      <c r="D1027" s="131"/>
      <c r="E1027" s="149"/>
      <c r="F1027" s="149"/>
      <c r="G1027" s="149"/>
      <c r="H1027" s="55" t="s">
        <v>22</v>
      </c>
      <c r="I1027" s="23">
        <v>0</v>
      </c>
      <c r="J1027" s="24">
        <v>0</v>
      </c>
      <c r="K1027" s="24">
        <v>0</v>
      </c>
      <c r="L1027" s="4"/>
      <c r="M1027" s="4"/>
      <c r="N1027" s="21"/>
      <c r="O1027" s="21"/>
      <c r="P1027" s="21"/>
      <c r="Q1027" s="67"/>
    </row>
    <row r="1028" spans="3:17" s="9" customFormat="1">
      <c r="C1028" s="147"/>
      <c r="D1028" s="132"/>
      <c r="E1028" s="150"/>
      <c r="F1028" s="150"/>
      <c r="G1028" s="150"/>
      <c r="H1028" s="55" t="s">
        <v>35</v>
      </c>
      <c r="I1028" s="23">
        <v>0</v>
      </c>
      <c r="J1028" s="24">
        <v>0</v>
      </c>
      <c r="K1028" s="24">
        <v>0</v>
      </c>
      <c r="L1028" s="4"/>
      <c r="M1028" s="4"/>
      <c r="N1028" s="21"/>
      <c r="O1028" s="21"/>
      <c r="P1028" s="21"/>
      <c r="Q1028" s="67"/>
    </row>
    <row r="1029" spans="3:17" s="7" customFormat="1">
      <c r="C1029" s="122" t="s">
        <v>500</v>
      </c>
      <c r="D1029" s="100" t="s">
        <v>501</v>
      </c>
      <c r="E1029" s="129" t="s">
        <v>25</v>
      </c>
      <c r="F1029" s="171">
        <v>2021</v>
      </c>
      <c r="G1029" s="129">
        <v>2023</v>
      </c>
      <c r="H1029" s="59" t="s">
        <v>19</v>
      </c>
      <c r="I1029" s="22">
        <f>I1030+I1031+I1032+I1033</f>
        <v>200</v>
      </c>
      <c r="J1029" s="4">
        <f t="shared" ref="J1029:M1029" si="390">J1030+J1031+J1032+J1033</f>
        <v>200</v>
      </c>
      <c r="K1029" s="4">
        <f t="shared" si="390"/>
        <v>180</v>
      </c>
      <c r="L1029" s="4">
        <f t="shared" si="390"/>
        <v>0</v>
      </c>
      <c r="M1029" s="4">
        <f t="shared" si="390"/>
        <v>0</v>
      </c>
      <c r="N1029" s="21">
        <f t="shared" si="374"/>
        <v>0</v>
      </c>
      <c r="O1029" s="21">
        <f t="shared" si="375"/>
        <v>0</v>
      </c>
      <c r="P1029" s="21">
        <f t="shared" si="376"/>
        <v>0</v>
      </c>
      <c r="Q1029" s="65"/>
    </row>
    <row r="1030" spans="3:17" s="7" customFormat="1">
      <c r="C1030" s="122"/>
      <c r="D1030" s="101"/>
      <c r="E1030" s="129"/>
      <c r="F1030" s="171"/>
      <c r="G1030" s="129"/>
      <c r="H1030" s="59" t="s">
        <v>64</v>
      </c>
      <c r="I1030" s="22">
        <f>I1035</f>
        <v>200</v>
      </c>
      <c r="J1030" s="4">
        <f t="shared" ref="J1030:K1030" si="391">J1035</f>
        <v>200</v>
      </c>
      <c r="K1030" s="4">
        <f t="shared" si="391"/>
        <v>180</v>
      </c>
      <c r="L1030" s="4"/>
      <c r="M1030" s="4"/>
      <c r="N1030" s="21">
        <f t="shared" si="374"/>
        <v>0</v>
      </c>
      <c r="O1030" s="21">
        <f t="shared" si="375"/>
        <v>0</v>
      </c>
      <c r="P1030" s="21">
        <f t="shared" si="376"/>
        <v>0</v>
      </c>
      <c r="Q1030" s="65"/>
    </row>
    <row r="1031" spans="3:17" s="7" customFormat="1">
      <c r="C1031" s="122"/>
      <c r="D1031" s="101"/>
      <c r="E1031" s="129"/>
      <c r="F1031" s="171"/>
      <c r="G1031" s="129"/>
      <c r="H1031" s="59" t="s">
        <v>419</v>
      </c>
      <c r="I1031" s="22">
        <v>0</v>
      </c>
      <c r="J1031" s="4">
        <v>0</v>
      </c>
      <c r="K1031" s="4">
        <v>0</v>
      </c>
      <c r="L1031" s="4"/>
      <c r="M1031" s="4"/>
      <c r="N1031" s="21"/>
      <c r="O1031" s="21"/>
      <c r="P1031" s="21"/>
      <c r="Q1031" s="65"/>
    </row>
    <row r="1032" spans="3:17" s="7" customFormat="1">
      <c r="C1032" s="122"/>
      <c r="D1032" s="101"/>
      <c r="E1032" s="129"/>
      <c r="F1032" s="171"/>
      <c r="G1032" s="129"/>
      <c r="H1032" s="59" t="s">
        <v>22</v>
      </c>
      <c r="I1032" s="22">
        <v>0</v>
      </c>
      <c r="J1032" s="4">
        <v>0</v>
      </c>
      <c r="K1032" s="4">
        <v>0</v>
      </c>
      <c r="L1032" s="4"/>
      <c r="M1032" s="4"/>
      <c r="N1032" s="21"/>
      <c r="O1032" s="21"/>
      <c r="P1032" s="21"/>
      <c r="Q1032" s="65"/>
    </row>
    <row r="1033" spans="3:17" s="7" customFormat="1">
      <c r="C1033" s="122"/>
      <c r="D1033" s="102"/>
      <c r="E1033" s="129"/>
      <c r="F1033" s="171"/>
      <c r="G1033" s="129"/>
      <c r="H1033" s="59" t="s">
        <v>35</v>
      </c>
      <c r="I1033" s="22">
        <v>0</v>
      </c>
      <c r="J1033" s="4">
        <v>0</v>
      </c>
      <c r="K1033" s="4">
        <v>0</v>
      </c>
      <c r="L1033" s="4"/>
      <c r="M1033" s="4"/>
      <c r="N1033" s="21"/>
      <c r="O1033" s="21"/>
      <c r="P1033" s="21"/>
      <c r="Q1033" s="65"/>
    </row>
    <row r="1034" spans="3:17" s="7" customFormat="1">
      <c r="C1034" s="97" t="s">
        <v>502</v>
      </c>
      <c r="D1034" s="112" t="s">
        <v>503</v>
      </c>
      <c r="E1034" s="129" t="s">
        <v>504</v>
      </c>
      <c r="F1034" s="116">
        <v>2021</v>
      </c>
      <c r="G1034" s="129">
        <v>2023</v>
      </c>
      <c r="H1034" s="59" t="s">
        <v>19</v>
      </c>
      <c r="I1034" s="22">
        <f>I1035+I1036+I1037+I1038</f>
        <v>200</v>
      </c>
      <c r="J1034" s="4">
        <f t="shared" ref="J1034:M1034" si="392">J1035+J1036+J1037+J1038</f>
        <v>200</v>
      </c>
      <c r="K1034" s="4">
        <f t="shared" si="392"/>
        <v>180</v>
      </c>
      <c r="L1034" s="4">
        <f t="shared" si="392"/>
        <v>0</v>
      </c>
      <c r="M1034" s="4">
        <f t="shared" si="392"/>
        <v>0</v>
      </c>
      <c r="N1034" s="21">
        <f t="shared" si="374"/>
        <v>0</v>
      </c>
      <c r="O1034" s="21">
        <f t="shared" si="375"/>
        <v>0</v>
      </c>
      <c r="P1034" s="21">
        <f t="shared" si="376"/>
        <v>0</v>
      </c>
      <c r="Q1034" s="65"/>
    </row>
    <row r="1035" spans="3:17" s="7" customFormat="1">
      <c r="C1035" s="98"/>
      <c r="D1035" s="112"/>
      <c r="E1035" s="129"/>
      <c r="F1035" s="117"/>
      <c r="G1035" s="129"/>
      <c r="H1035" s="59" t="s">
        <v>20</v>
      </c>
      <c r="I1035" s="22">
        <v>200</v>
      </c>
      <c r="J1035" s="4">
        <v>200</v>
      </c>
      <c r="K1035" s="4">
        <v>180</v>
      </c>
      <c r="L1035" s="4"/>
      <c r="M1035" s="4"/>
      <c r="N1035" s="21">
        <f t="shared" si="374"/>
        <v>0</v>
      </c>
      <c r="O1035" s="21">
        <f t="shared" si="375"/>
        <v>0</v>
      </c>
      <c r="P1035" s="21">
        <f t="shared" si="376"/>
        <v>0</v>
      </c>
      <c r="Q1035" s="65"/>
    </row>
    <row r="1036" spans="3:17" s="7" customFormat="1">
      <c r="C1036" s="98"/>
      <c r="D1036" s="112"/>
      <c r="E1036" s="129"/>
      <c r="F1036" s="117"/>
      <c r="G1036" s="129"/>
      <c r="H1036" s="59" t="s">
        <v>21</v>
      </c>
      <c r="I1036" s="22">
        <v>0</v>
      </c>
      <c r="J1036" s="4">
        <v>0</v>
      </c>
      <c r="K1036" s="4">
        <v>0</v>
      </c>
      <c r="L1036" s="4"/>
      <c r="M1036" s="4"/>
      <c r="N1036" s="21"/>
      <c r="O1036" s="21"/>
      <c r="P1036" s="21"/>
      <c r="Q1036" s="65"/>
    </row>
    <row r="1037" spans="3:17" s="7" customFormat="1">
      <c r="C1037" s="98"/>
      <c r="D1037" s="112"/>
      <c r="E1037" s="129"/>
      <c r="F1037" s="117"/>
      <c r="G1037" s="129"/>
      <c r="H1037" s="59" t="s">
        <v>31</v>
      </c>
      <c r="I1037" s="22">
        <v>0</v>
      </c>
      <c r="J1037" s="4">
        <v>0</v>
      </c>
      <c r="K1037" s="4">
        <v>0</v>
      </c>
      <c r="L1037" s="4"/>
      <c r="M1037" s="4"/>
      <c r="N1037" s="21"/>
      <c r="O1037" s="21"/>
      <c r="P1037" s="21"/>
      <c r="Q1037" s="65"/>
    </row>
    <row r="1038" spans="3:17" s="7" customFormat="1">
      <c r="C1038" s="99"/>
      <c r="D1038" s="112"/>
      <c r="E1038" s="129"/>
      <c r="F1038" s="118"/>
      <c r="G1038" s="129"/>
      <c r="H1038" s="59" t="s">
        <v>35</v>
      </c>
      <c r="I1038" s="22">
        <v>0</v>
      </c>
      <c r="J1038" s="4">
        <v>0</v>
      </c>
      <c r="K1038" s="4">
        <v>0</v>
      </c>
      <c r="L1038" s="4"/>
      <c r="M1038" s="4"/>
      <c r="N1038" s="21"/>
      <c r="O1038" s="21"/>
      <c r="P1038" s="21"/>
      <c r="Q1038" s="65"/>
    </row>
    <row r="1039" spans="3:17" s="7" customFormat="1" hidden="1">
      <c r="C1039" s="122" t="s">
        <v>505</v>
      </c>
      <c r="D1039" s="112" t="s">
        <v>506</v>
      </c>
      <c r="E1039" s="129" t="s">
        <v>25</v>
      </c>
      <c r="F1039" s="129">
        <v>2021</v>
      </c>
      <c r="G1039" s="129">
        <v>2022</v>
      </c>
      <c r="H1039" s="59" t="s">
        <v>19</v>
      </c>
      <c r="I1039" s="22">
        <f>I1040+I1041+I1042+I1043</f>
        <v>0</v>
      </c>
      <c r="J1039" s="4">
        <f t="shared" ref="J1039:K1039" si="393">J1040+J1041+J1042+J1043</f>
        <v>0</v>
      </c>
      <c r="K1039" s="4">
        <f t="shared" si="393"/>
        <v>0</v>
      </c>
      <c r="L1039" s="4">
        <f t="shared" ref="L1039:M1039" si="394">L1040</f>
        <v>0</v>
      </c>
      <c r="M1039" s="4">
        <f t="shared" si="394"/>
        <v>0</v>
      </c>
      <c r="N1039" s="21"/>
      <c r="O1039" s="21"/>
      <c r="P1039" s="21"/>
      <c r="Q1039" s="65"/>
    </row>
    <row r="1040" spans="3:17" s="7" customFormat="1" hidden="1">
      <c r="C1040" s="122"/>
      <c r="D1040" s="112"/>
      <c r="E1040" s="129"/>
      <c r="F1040" s="129"/>
      <c r="G1040" s="129"/>
      <c r="H1040" s="59" t="s">
        <v>20</v>
      </c>
      <c r="I1040" s="22">
        <f>I1045</f>
        <v>0</v>
      </c>
      <c r="J1040" s="4">
        <f t="shared" ref="J1040:K1040" si="395">J1045</f>
        <v>0</v>
      </c>
      <c r="K1040" s="4">
        <f t="shared" si="395"/>
        <v>0</v>
      </c>
      <c r="L1040" s="4"/>
      <c r="M1040" s="4"/>
      <c r="N1040" s="21"/>
      <c r="O1040" s="21"/>
      <c r="P1040" s="21"/>
      <c r="Q1040" s="65"/>
    </row>
    <row r="1041" spans="3:17" s="7" customFormat="1" hidden="1">
      <c r="C1041" s="122"/>
      <c r="D1041" s="112"/>
      <c r="E1041" s="129"/>
      <c r="F1041" s="129"/>
      <c r="G1041" s="129"/>
      <c r="H1041" s="59" t="s">
        <v>21</v>
      </c>
      <c r="I1041" s="22">
        <v>0</v>
      </c>
      <c r="J1041" s="4">
        <v>0</v>
      </c>
      <c r="K1041" s="4">
        <v>0</v>
      </c>
      <c r="L1041" s="4"/>
      <c r="M1041" s="4"/>
      <c r="N1041" s="21"/>
      <c r="O1041" s="21"/>
      <c r="P1041" s="21"/>
      <c r="Q1041" s="65"/>
    </row>
    <row r="1042" spans="3:17" s="7" customFormat="1" hidden="1">
      <c r="C1042" s="122"/>
      <c r="D1042" s="112"/>
      <c r="E1042" s="129"/>
      <c r="F1042" s="129"/>
      <c r="G1042" s="129"/>
      <c r="H1042" s="59" t="s">
        <v>31</v>
      </c>
      <c r="I1042" s="22">
        <v>0</v>
      </c>
      <c r="J1042" s="4">
        <v>0</v>
      </c>
      <c r="K1042" s="4">
        <v>0</v>
      </c>
      <c r="L1042" s="4"/>
      <c r="M1042" s="4"/>
      <c r="N1042" s="21"/>
      <c r="O1042" s="21"/>
      <c r="P1042" s="21"/>
      <c r="Q1042" s="65"/>
    </row>
    <row r="1043" spans="3:17" s="7" customFormat="1" hidden="1">
      <c r="C1043" s="122"/>
      <c r="D1043" s="112"/>
      <c r="E1043" s="129"/>
      <c r="F1043" s="129"/>
      <c r="G1043" s="129"/>
      <c r="H1043" s="59" t="s">
        <v>35</v>
      </c>
      <c r="I1043" s="22">
        <v>0</v>
      </c>
      <c r="J1043" s="4">
        <v>0</v>
      </c>
      <c r="K1043" s="4">
        <v>0</v>
      </c>
      <c r="L1043" s="4"/>
      <c r="M1043" s="4"/>
      <c r="N1043" s="21"/>
      <c r="O1043" s="21"/>
      <c r="P1043" s="21"/>
      <c r="Q1043" s="65"/>
    </row>
    <row r="1044" spans="3:17" s="7" customFormat="1" hidden="1">
      <c r="C1044" s="122" t="s">
        <v>507</v>
      </c>
      <c r="D1044" s="112" t="s">
        <v>508</v>
      </c>
      <c r="E1044" s="129" t="s">
        <v>509</v>
      </c>
      <c r="F1044" s="129">
        <v>2021</v>
      </c>
      <c r="G1044" s="129">
        <v>2022</v>
      </c>
      <c r="H1044" s="59" t="s">
        <v>19</v>
      </c>
      <c r="I1044" s="22">
        <f>I1045+I1046+I1047+I1048</f>
        <v>0</v>
      </c>
      <c r="J1044" s="4">
        <f t="shared" ref="J1044:M1044" si="396">J1045+J1046+J1047+J1048</f>
        <v>0</v>
      </c>
      <c r="K1044" s="4">
        <f t="shared" si="396"/>
        <v>0</v>
      </c>
      <c r="L1044" s="4">
        <f t="shared" si="396"/>
        <v>0</v>
      </c>
      <c r="M1044" s="4">
        <f t="shared" si="396"/>
        <v>0</v>
      </c>
      <c r="N1044" s="21"/>
      <c r="O1044" s="21"/>
      <c r="P1044" s="21"/>
      <c r="Q1044" s="65"/>
    </row>
    <row r="1045" spans="3:17" s="7" customFormat="1" hidden="1">
      <c r="C1045" s="122"/>
      <c r="D1045" s="112"/>
      <c r="E1045" s="129"/>
      <c r="F1045" s="129"/>
      <c r="G1045" s="129"/>
      <c r="H1045" s="59" t="s">
        <v>20</v>
      </c>
      <c r="I1045" s="22">
        <v>0</v>
      </c>
      <c r="J1045" s="4">
        <v>0</v>
      </c>
      <c r="K1045" s="4">
        <v>0</v>
      </c>
      <c r="L1045" s="4"/>
      <c r="M1045" s="4"/>
      <c r="N1045" s="21"/>
      <c r="O1045" s="21"/>
      <c r="P1045" s="21"/>
      <c r="Q1045" s="65"/>
    </row>
    <row r="1046" spans="3:17" s="7" customFormat="1" hidden="1">
      <c r="C1046" s="122"/>
      <c r="D1046" s="112"/>
      <c r="E1046" s="129"/>
      <c r="F1046" s="129"/>
      <c r="G1046" s="129"/>
      <c r="H1046" s="59" t="s">
        <v>21</v>
      </c>
      <c r="I1046" s="22">
        <v>0</v>
      </c>
      <c r="J1046" s="4">
        <v>0</v>
      </c>
      <c r="K1046" s="4">
        <v>0</v>
      </c>
      <c r="L1046" s="4"/>
      <c r="M1046" s="4"/>
      <c r="N1046" s="21"/>
      <c r="O1046" s="21"/>
      <c r="P1046" s="21"/>
      <c r="Q1046" s="65"/>
    </row>
    <row r="1047" spans="3:17" s="7" customFormat="1" hidden="1">
      <c r="C1047" s="122"/>
      <c r="D1047" s="112"/>
      <c r="E1047" s="129"/>
      <c r="F1047" s="129"/>
      <c r="G1047" s="129"/>
      <c r="H1047" s="59" t="s">
        <v>31</v>
      </c>
      <c r="I1047" s="22">
        <v>0</v>
      </c>
      <c r="J1047" s="4">
        <v>0</v>
      </c>
      <c r="K1047" s="4">
        <v>0</v>
      </c>
      <c r="L1047" s="4"/>
      <c r="M1047" s="4"/>
      <c r="N1047" s="21"/>
      <c r="O1047" s="21"/>
      <c r="P1047" s="21"/>
      <c r="Q1047" s="65"/>
    </row>
    <row r="1048" spans="3:17" s="7" customFormat="1" hidden="1">
      <c r="C1048" s="122"/>
      <c r="D1048" s="112"/>
      <c r="E1048" s="129"/>
      <c r="F1048" s="129"/>
      <c r="G1048" s="129"/>
      <c r="H1048" s="59" t="s">
        <v>35</v>
      </c>
      <c r="I1048" s="22">
        <v>0</v>
      </c>
      <c r="J1048" s="4">
        <v>0</v>
      </c>
      <c r="K1048" s="4">
        <v>0</v>
      </c>
      <c r="L1048" s="4"/>
      <c r="M1048" s="4"/>
      <c r="N1048" s="21"/>
      <c r="O1048" s="21"/>
      <c r="P1048" s="21"/>
      <c r="Q1048" s="65"/>
    </row>
    <row r="1049" spans="3:17" s="7" customFormat="1">
      <c r="C1049" s="122" t="s">
        <v>510</v>
      </c>
      <c r="D1049" s="112" t="s">
        <v>511</v>
      </c>
      <c r="E1049" s="129" t="s">
        <v>25</v>
      </c>
      <c r="F1049" s="129">
        <v>2021</v>
      </c>
      <c r="G1049" s="129">
        <v>2023</v>
      </c>
      <c r="H1049" s="59" t="s">
        <v>19</v>
      </c>
      <c r="I1049" s="22">
        <f>I1050+I1051+I1052+I1053</f>
        <v>1700</v>
      </c>
      <c r="J1049" s="4">
        <f t="shared" ref="J1049:K1049" si="397">J1050+J1051+J1052+J1053</f>
        <v>1700</v>
      </c>
      <c r="K1049" s="4">
        <f t="shared" si="397"/>
        <v>1530</v>
      </c>
      <c r="L1049" s="4">
        <f t="shared" ref="L1049:M1049" si="398">L1054+L1059+L1064</f>
        <v>0</v>
      </c>
      <c r="M1049" s="4">
        <f t="shared" si="398"/>
        <v>0</v>
      </c>
      <c r="N1049" s="21">
        <f t="shared" ref="N1049:N1100" si="399">M1049/I1049*100</f>
        <v>0</v>
      </c>
      <c r="O1049" s="21">
        <f t="shared" ref="O1049:O1100" si="400">M1049/J1049*100</f>
        <v>0</v>
      </c>
      <c r="P1049" s="21">
        <f t="shared" ref="P1049:P1100" si="401">L1049/K1049*100</f>
        <v>0</v>
      </c>
      <c r="Q1049" s="65"/>
    </row>
    <row r="1050" spans="3:17" s="7" customFormat="1">
      <c r="C1050" s="122"/>
      <c r="D1050" s="112"/>
      <c r="E1050" s="129"/>
      <c r="F1050" s="129"/>
      <c r="G1050" s="129"/>
      <c r="H1050" s="59" t="s">
        <v>20</v>
      </c>
      <c r="I1050" s="22">
        <f>I1055+I1060+I1065</f>
        <v>1700</v>
      </c>
      <c r="J1050" s="4">
        <f t="shared" ref="J1050:K1050" si="402">J1055+J1060+J1065</f>
        <v>1700</v>
      </c>
      <c r="K1050" s="4">
        <f t="shared" si="402"/>
        <v>1530</v>
      </c>
      <c r="L1050" s="4"/>
      <c r="M1050" s="4"/>
      <c r="N1050" s="21">
        <f t="shared" si="399"/>
        <v>0</v>
      </c>
      <c r="O1050" s="21">
        <f t="shared" si="400"/>
        <v>0</v>
      </c>
      <c r="P1050" s="21">
        <f t="shared" si="401"/>
        <v>0</v>
      </c>
      <c r="Q1050" s="65"/>
    </row>
    <row r="1051" spans="3:17" s="7" customFormat="1">
      <c r="C1051" s="122"/>
      <c r="D1051" s="112"/>
      <c r="E1051" s="129"/>
      <c r="F1051" s="129"/>
      <c r="G1051" s="129"/>
      <c r="H1051" s="59" t="s">
        <v>21</v>
      </c>
      <c r="I1051" s="22">
        <v>0</v>
      </c>
      <c r="J1051" s="4">
        <v>0</v>
      </c>
      <c r="K1051" s="4">
        <v>0</v>
      </c>
      <c r="L1051" s="4"/>
      <c r="M1051" s="4"/>
      <c r="N1051" s="21"/>
      <c r="O1051" s="21"/>
      <c r="P1051" s="21"/>
      <c r="Q1051" s="65"/>
    </row>
    <row r="1052" spans="3:17" s="7" customFormat="1">
      <c r="C1052" s="122"/>
      <c r="D1052" s="112"/>
      <c r="E1052" s="129"/>
      <c r="F1052" s="129"/>
      <c r="G1052" s="129"/>
      <c r="H1052" s="59" t="s">
        <v>31</v>
      </c>
      <c r="I1052" s="22">
        <v>0</v>
      </c>
      <c r="J1052" s="4">
        <v>0</v>
      </c>
      <c r="K1052" s="4">
        <v>0</v>
      </c>
      <c r="L1052" s="4"/>
      <c r="M1052" s="4"/>
      <c r="N1052" s="21"/>
      <c r="O1052" s="21"/>
      <c r="P1052" s="21"/>
      <c r="Q1052" s="65"/>
    </row>
    <row r="1053" spans="3:17" s="7" customFormat="1">
      <c r="C1053" s="122"/>
      <c r="D1053" s="112"/>
      <c r="E1053" s="129"/>
      <c r="F1053" s="129"/>
      <c r="G1053" s="129"/>
      <c r="H1053" s="59" t="s">
        <v>35</v>
      </c>
      <c r="I1053" s="22">
        <v>0</v>
      </c>
      <c r="J1053" s="4">
        <v>0</v>
      </c>
      <c r="K1053" s="4">
        <v>0</v>
      </c>
      <c r="L1053" s="4"/>
      <c r="M1053" s="4"/>
      <c r="N1053" s="21"/>
      <c r="O1053" s="21"/>
      <c r="P1053" s="21"/>
      <c r="Q1053" s="65"/>
    </row>
    <row r="1054" spans="3:17" s="7" customFormat="1">
      <c r="C1054" s="122" t="s">
        <v>512</v>
      </c>
      <c r="D1054" s="112" t="s">
        <v>513</v>
      </c>
      <c r="E1054" s="129" t="s">
        <v>509</v>
      </c>
      <c r="F1054" s="129">
        <v>2021</v>
      </c>
      <c r="G1054" s="129">
        <v>2023</v>
      </c>
      <c r="H1054" s="59" t="s">
        <v>19</v>
      </c>
      <c r="I1054" s="22">
        <f>I1055+I1056+I1057+I1058</f>
        <v>600</v>
      </c>
      <c r="J1054" s="4">
        <f t="shared" ref="J1054:K1054" si="403">J1055+J1056+J1057+J1058</f>
        <v>600</v>
      </c>
      <c r="K1054" s="4">
        <f t="shared" si="403"/>
        <v>600</v>
      </c>
      <c r="L1054" s="4">
        <f t="shared" ref="L1054:M1054" si="404">L1055</f>
        <v>0</v>
      </c>
      <c r="M1054" s="4">
        <f t="shared" si="404"/>
        <v>0</v>
      </c>
      <c r="N1054" s="21">
        <f t="shared" si="399"/>
        <v>0</v>
      </c>
      <c r="O1054" s="21">
        <f t="shared" si="400"/>
        <v>0</v>
      </c>
      <c r="P1054" s="21">
        <f t="shared" si="401"/>
        <v>0</v>
      </c>
      <c r="Q1054" s="65"/>
    </row>
    <row r="1055" spans="3:17" s="7" customFormat="1">
      <c r="C1055" s="122"/>
      <c r="D1055" s="112"/>
      <c r="E1055" s="129"/>
      <c r="F1055" s="129"/>
      <c r="G1055" s="129"/>
      <c r="H1055" s="59" t="s">
        <v>20</v>
      </c>
      <c r="I1055" s="22">
        <v>600</v>
      </c>
      <c r="J1055" s="4">
        <v>600</v>
      </c>
      <c r="K1055" s="4">
        <v>600</v>
      </c>
      <c r="L1055" s="4"/>
      <c r="M1055" s="4"/>
      <c r="N1055" s="21">
        <f t="shared" si="399"/>
        <v>0</v>
      </c>
      <c r="O1055" s="21">
        <f t="shared" si="400"/>
        <v>0</v>
      </c>
      <c r="P1055" s="21">
        <f t="shared" si="401"/>
        <v>0</v>
      </c>
      <c r="Q1055" s="65"/>
    </row>
    <row r="1056" spans="3:17" s="7" customFormat="1">
      <c r="C1056" s="122"/>
      <c r="D1056" s="112"/>
      <c r="E1056" s="129"/>
      <c r="F1056" s="129"/>
      <c r="G1056" s="129"/>
      <c r="H1056" s="59" t="s">
        <v>21</v>
      </c>
      <c r="I1056" s="22">
        <v>0</v>
      </c>
      <c r="J1056" s="4">
        <v>0</v>
      </c>
      <c r="K1056" s="4">
        <v>0</v>
      </c>
      <c r="L1056" s="4"/>
      <c r="M1056" s="4"/>
      <c r="N1056" s="21"/>
      <c r="O1056" s="21"/>
      <c r="P1056" s="21"/>
      <c r="Q1056" s="65"/>
    </row>
    <row r="1057" spans="3:17" s="7" customFormat="1">
      <c r="C1057" s="122"/>
      <c r="D1057" s="112"/>
      <c r="E1057" s="129"/>
      <c r="F1057" s="129"/>
      <c r="G1057" s="129"/>
      <c r="H1057" s="59" t="s">
        <v>31</v>
      </c>
      <c r="I1057" s="22">
        <v>0</v>
      </c>
      <c r="J1057" s="4">
        <v>0</v>
      </c>
      <c r="K1057" s="4">
        <v>0</v>
      </c>
      <c r="L1057" s="4"/>
      <c r="M1057" s="4"/>
      <c r="N1057" s="21"/>
      <c r="O1057" s="21"/>
      <c r="P1057" s="21"/>
      <c r="Q1057" s="65"/>
    </row>
    <row r="1058" spans="3:17" s="7" customFormat="1">
      <c r="C1058" s="122"/>
      <c r="D1058" s="112"/>
      <c r="E1058" s="129"/>
      <c r="F1058" s="129"/>
      <c r="G1058" s="129"/>
      <c r="H1058" s="59" t="s">
        <v>35</v>
      </c>
      <c r="I1058" s="22">
        <v>0</v>
      </c>
      <c r="J1058" s="4">
        <v>0</v>
      </c>
      <c r="K1058" s="4">
        <v>0</v>
      </c>
      <c r="L1058" s="4"/>
      <c r="M1058" s="4"/>
      <c r="N1058" s="21"/>
      <c r="O1058" s="21"/>
      <c r="P1058" s="21"/>
      <c r="Q1058" s="65"/>
    </row>
    <row r="1059" spans="3:17" s="7" customFormat="1">
      <c r="C1059" s="122" t="s">
        <v>514</v>
      </c>
      <c r="D1059" s="143" t="s">
        <v>515</v>
      </c>
      <c r="E1059" s="129" t="s">
        <v>509</v>
      </c>
      <c r="F1059" s="129">
        <v>2020</v>
      </c>
      <c r="G1059" s="129">
        <v>2022</v>
      </c>
      <c r="H1059" s="59" t="s">
        <v>19</v>
      </c>
      <c r="I1059" s="22">
        <f>I1060+I1061+I1062+I1063</f>
        <v>200</v>
      </c>
      <c r="J1059" s="4">
        <f t="shared" ref="J1059:M1059" si="405">J1060+J1061+J1062+J1063</f>
        <v>200</v>
      </c>
      <c r="K1059" s="4">
        <f t="shared" si="405"/>
        <v>180</v>
      </c>
      <c r="L1059" s="4">
        <f t="shared" si="405"/>
        <v>0</v>
      </c>
      <c r="M1059" s="4">
        <f t="shared" si="405"/>
        <v>0</v>
      </c>
      <c r="N1059" s="21">
        <f t="shared" si="399"/>
        <v>0</v>
      </c>
      <c r="O1059" s="21">
        <f t="shared" si="400"/>
        <v>0</v>
      </c>
      <c r="P1059" s="21">
        <f t="shared" si="401"/>
        <v>0</v>
      </c>
      <c r="Q1059" s="65"/>
    </row>
    <row r="1060" spans="3:17" s="7" customFormat="1">
      <c r="C1060" s="122"/>
      <c r="D1060" s="143"/>
      <c r="E1060" s="129"/>
      <c r="F1060" s="129"/>
      <c r="G1060" s="129"/>
      <c r="H1060" s="59" t="s">
        <v>20</v>
      </c>
      <c r="I1060" s="22">
        <v>200</v>
      </c>
      <c r="J1060" s="4">
        <v>200</v>
      </c>
      <c r="K1060" s="4">
        <v>180</v>
      </c>
      <c r="L1060" s="4"/>
      <c r="M1060" s="4"/>
      <c r="N1060" s="21">
        <f t="shared" si="399"/>
        <v>0</v>
      </c>
      <c r="O1060" s="21">
        <f t="shared" si="400"/>
        <v>0</v>
      </c>
      <c r="P1060" s="21">
        <f t="shared" si="401"/>
        <v>0</v>
      </c>
      <c r="Q1060" s="65"/>
    </row>
    <row r="1061" spans="3:17" s="7" customFormat="1">
      <c r="C1061" s="122"/>
      <c r="D1061" s="143"/>
      <c r="E1061" s="129"/>
      <c r="F1061" s="129"/>
      <c r="G1061" s="129"/>
      <c r="H1061" s="59" t="s">
        <v>21</v>
      </c>
      <c r="I1061" s="22">
        <v>0</v>
      </c>
      <c r="J1061" s="4">
        <v>0</v>
      </c>
      <c r="K1061" s="4">
        <v>0</v>
      </c>
      <c r="L1061" s="4"/>
      <c r="M1061" s="4"/>
      <c r="N1061" s="21"/>
      <c r="O1061" s="21"/>
      <c r="P1061" s="21"/>
      <c r="Q1061" s="65"/>
    </row>
    <row r="1062" spans="3:17" s="7" customFormat="1">
      <c r="C1062" s="122"/>
      <c r="D1062" s="143"/>
      <c r="E1062" s="129"/>
      <c r="F1062" s="129"/>
      <c r="G1062" s="129"/>
      <c r="H1062" s="59" t="s">
        <v>31</v>
      </c>
      <c r="I1062" s="22">
        <v>0</v>
      </c>
      <c r="J1062" s="4">
        <v>0</v>
      </c>
      <c r="K1062" s="4">
        <v>0</v>
      </c>
      <c r="L1062" s="4"/>
      <c r="M1062" s="4"/>
      <c r="N1062" s="21"/>
      <c r="O1062" s="21"/>
      <c r="P1062" s="21"/>
      <c r="Q1062" s="65"/>
    </row>
    <row r="1063" spans="3:17" s="7" customFormat="1">
      <c r="C1063" s="122"/>
      <c r="D1063" s="143"/>
      <c r="E1063" s="129"/>
      <c r="F1063" s="129"/>
      <c r="G1063" s="129"/>
      <c r="H1063" s="59" t="s">
        <v>35</v>
      </c>
      <c r="I1063" s="22">
        <v>0</v>
      </c>
      <c r="J1063" s="4">
        <v>0</v>
      </c>
      <c r="K1063" s="4">
        <v>0</v>
      </c>
      <c r="L1063" s="4"/>
      <c r="M1063" s="4"/>
      <c r="N1063" s="21"/>
      <c r="O1063" s="21"/>
      <c r="P1063" s="21"/>
      <c r="Q1063" s="65"/>
    </row>
    <row r="1064" spans="3:17" s="7" customFormat="1">
      <c r="C1064" s="122" t="s">
        <v>516</v>
      </c>
      <c r="D1064" s="112" t="s">
        <v>517</v>
      </c>
      <c r="E1064" s="129" t="s">
        <v>277</v>
      </c>
      <c r="F1064" s="116">
        <v>2021</v>
      </c>
      <c r="G1064" s="116">
        <v>2023</v>
      </c>
      <c r="H1064" s="59" t="s">
        <v>19</v>
      </c>
      <c r="I1064" s="22">
        <f>I1065+I1066+I1067+I1068</f>
        <v>900</v>
      </c>
      <c r="J1064" s="4">
        <f t="shared" ref="J1064:M1064" si="406">J1065+J1066+J1067+J1068</f>
        <v>900</v>
      </c>
      <c r="K1064" s="4">
        <f t="shared" si="406"/>
        <v>750</v>
      </c>
      <c r="L1064" s="4">
        <f t="shared" si="406"/>
        <v>0</v>
      </c>
      <c r="M1064" s="4">
        <f t="shared" si="406"/>
        <v>0</v>
      </c>
      <c r="N1064" s="21">
        <f t="shared" si="399"/>
        <v>0</v>
      </c>
      <c r="O1064" s="21">
        <f t="shared" si="400"/>
        <v>0</v>
      </c>
      <c r="P1064" s="21">
        <f t="shared" si="401"/>
        <v>0</v>
      </c>
      <c r="Q1064" s="65"/>
    </row>
    <row r="1065" spans="3:17" s="7" customFormat="1">
      <c r="C1065" s="122"/>
      <c r="D1065" s="112"/>
      <c r="E1065" s="129"/>
      <c r="F1065" s="117"/>
      <c r="G1065" s="117"/>
      <c r="H1065" s="59" t="s">
        <v>20</v>
      </c>
      <c r="I1065" s="22">
        <v>900</v>
      </c>
      <c r="J1065" s="4">
        <v>900</v>
      </c>
      <c r="K1065" s="4">
        <v>750</v>
      </c>
      <c r="L1065" s="4"/>
      <c r="M1065" s="4"/>
      <c r="N1065" s="21">
        <f t="shared" si="399"/>
        <v>0</v>
      </c>
      <c r="O1065" s="21">
        <f t="shared" si="400"/>
        <v>0</v>
      </c>
      <c r="P1065" s="21">
        <f t="shared" si="401"/>
        <v>0</v>
      </c>
      <c r="Q1065" s="65"/>
    </row>
    <row r="1066" spans="3:17" s="7" customFormat="1">
      <c r="C1066" s="122"/>
      <c r="D1066" s="112"/>
      <c r="E1066" s="129"/>
      <c r="F1066" s="117"/>
      <c r="G1066" s="117"/>
      <c r="H1066" s="59" t="s">
        <v>21</v>
      </c>
      <c r="I1066" s="22">
        <v>0</v>
      </c>
      <c r="J1066" s="4">
        <v>0</v>
      </c>
      <c r="K1066" s="4">
        <v>0</v>
      </c>
      <c r="L1066" s="4"/>
      <c r="M1066" s="4"/>
      <c r="N1066" s="21"/>
      <c r="O1066" s="21"/>
      <c r="P1066" s="21"/>
      <c r="Q1066" s="65"/>
    </row>
    <row r="1067" spans="3:17" s="7" customFormat="1">
      <c r="C1067" s="122"/>
      <c r="D1067" s="112"/>
      <c r="E1067" s="129"/>
      <c r="F1067" s="117"/>
      <c r="G1067" s="117"/>
      <c r="H1067" s="59" t="s">
        <v>31</v>
      </c>
      <c r="I1067" s="22">
        <v>0</v>
      </c>
      <c r="J1067" s="4">
        <v>0</v>
      </c>
      <c r="K1067" s="4">
        <v>0</v>
      </c>
      <c r="L1067" s="4"/>
      <c r="M1067" s="4"/>
      <c r="N1067" s="21"/>
      <c r="O1067" s="21"/>
      <c r="P1067" s="21"/>
      <c r="Q1067" s="65"/>
    </row>
    <row r="1068" spans="3:17" s="7" customFormat="1">
      <c r="C1068" s="122"/>
      <c r="D1068" s="112"/>
      <c r="E1068" s="129"/>
      <c r="F1068" s="118"/>
      <c r="G1068" s="118"/>
      <c r="H1068" s="59" t="s">
        <v>35</v>
      </c>
      <c r="I1068" s="22">
        <v>0</v>
      </c>
      <c r="J1068" s="4">
        <v>0</v>
      </c>
      <c r="K1068" s="4">
        <v>0</v>
      </c>
      <c r="L1068" s="4"/>
      <c r="M1068" s="4"/>
      <c r="N1068" s="21"/>
      <c r="O1068" s="21"/>
      <c r="P1068" s="21"/>
      <c r="Q1068" s="65"/>
    </row>
    <row r="1069" spans="3:17" s="7" customFormat="1">
      <c r="C1069" s="122" t="s">
        <v>518</v>
      </c>
      <c r="D1069" s="100" t="s">
        <v>519</v>
      </c>
      <c r="E1069" s="116" t="s">
        <v>25</v>
      </c>
      <c r="F1069" s="116">
        <v>2021</v>
      </c>
      <c r="G1069" s="116">
        <v>2023</v>
      </c>
      <c r="H1069" s="59" t="s">
        <v>19</v>
      </c>
      <c r="I1069" s="22">
        <f>I1070+I1071+I1072+I1073</f>
        <v>1200</v>
      </c>
      <c r="J1069" s="4">
        <f t="shared" ref="J1069:K1069" si="407">J1070+J1071+J1072+J1073</f>
        <v>1200</v>
      </c>
      <c r="K1069" s="4">
        <f t="shared" si="407"/>
        <v>1080</v>
      </c>
      <c r="L1069" s="4">
        <f t="shared" ref="L1069:M1069" si="408">L1074+L1079+L1084+L1089+L1094+L1099+L1104</f>
        <v>0</v>
      </c>
      <c r="M1069" s="4">
        <f t="shared" si="408"/>
        <v>0</v>
      </c>
      <c r="N1069" s="21">
        <f t="shared" si="399"/>
        <v>0</v>
      </c>
      <c r="O1069" s="21">
        <f t="shared" si="400"/>
        <v>0</v>
      </c>
      <c r="P1069" s="21">
        <f t="shared" si="401"/>
        <v>0</v>
      </c>
      <c r="Q1069" s="65"/>
    </row>
    <row r="1070" spans="3:17" s="7" customFormat="1">
      <c r="C1070" s="122"/>
      <c r="D1070" s="101"/>
      <c r="E1070" s="117"/>
      <c r="F1070" s="117"/>
      <c r="G1070" s="117"/>
      <c r="H1070" s="59" t="s">
        <v>20</v>
      </c>
      <c r="I1070" s="22">
        <f>I1075+I1080+I1085+I1090+I1095+I1100+I1105</f>
        <v>1200</v>
      </c>
      <c r="J1070" s="4">
        <f t="shared" ref="J1070:K1070" si="409">J1075+J1080+J1085+J1090+J1095+J1100+J1105</f>
        <v>1200</v>
      </c>
      <c r="K1070" s="4">
        <f t="shared" si="409"/>
        <v>1080</v>
      </c>
      <c r="L1070" s="4"/>
      <c r="M1070" s="4"/>
      <c r="N1070" s="21">
        <f t="shared" si="399"/>
        <v>0</v>
      </c>
      <c r="O1070" s="21">
        <f t="shared" si="400"/>
        <v>0</v>
      </c>
      <c r="P1070" s="21">
        <f t="shared" si="401"/>
        <v>0</v>
      </c>
      <c r="Q1070" s="65"/>
    </row>
    <row r="1071" spans="3:17" s="7" customFormat="1">
      <c r="C1071" s="122"/>
      <c r="D1071" s="101"/>
      <c r="E1071" s="117"/>
      <c r="F1071" s="117"/>
      <c r="G1071" s="117"/>
      <c r="H1071" s="59" t="s">
        <v>21</v>
      </c>
      <c r="I1071" s="22">
        <f>SUM(I1076,I1086,I1091,I1096,I1101,I1106)</f>
        <v>0</v>
      </c>
      <c r="J1071" s="4">
        <f t="shared" ref="J1071:K1071" si="410">SUM(J1076,J1086,J1091,J1096,J1101,J1106)</f>
        <v>0</v>
      </c>
      <c r="K1071" s="4">
        <f t="shared" si="410"/>
        <v>0</v>
      </c>
      <c r="L1071" s="4"/>
      <c r="M1071" s="4"/>
      <c r="N1071" s="21"/>
      <c r="O1071" s="21"/>
      <c r="P1071" s="21"/>
      <c r="Q1071" s="65"/>
    </row>
    <row r="1072" spans="3:17" s="7" customFormat="1">
      <c r="C1072" s="122"/>
      <c r="D1072" s="101"/>
      <c r="E1072" s="117"/>
      <c r="F1072" s="117"/>
      <c r="G1072" s="117"/>
      <c r="H1072" s="59" t="s">
        <v>31</v>
      </c>
      <c r="I1072" s="22">
        <f>I1077+I1087+I1092+I1097+I1102+I1107</f>
        <v>0</v>
      </c>
      <c r="J1072" s="4">
        <f t="shared" ref="J1072:K1072" si="411">J1077+J1087+J1092+J1097+J1102+J1107</f>
        <v>0</v>
      </c>
      <c r="K1072" s="4">
        <f t="shared" si="411"/>
        <v>0</v>
      </c>
      <c r="L1072" s="4"/>
      <c r="M1072" s="4"/>
      <c r="N1072" s="21"/>
      <c r="O1072" s="21"/>
      <c r="P1072" s="21"/>
      <c r="Q1072" s="65"/>
    </row>
    <row r="1073" spans="3:17" s="7" customFormat="1">
      <c r="C1073" s="122"/>
      <c r="D1073" s="102"/>
      <c r="E1073" s="118"/>
      <c r="F1073" s="118"/>
      <c r="G1073" s="118"/>
      <c r="H1073" s="59" t="s">
        <v>35</v>
      </c>
      <c r="I1073" s="22">
        <f>I1078+I1108</f>
        <v>0</v>
      </c>
      <c r="J1073" s="4">
        <f t="shared" ref="J1073:K1073" si="412">J1078+J1108</f>
        <v>0</v>
      </c>
      <c r="K1073" s="4">
        <f t="shared" si="412"/>
        <v>0</v>
      </c>
      <c r="L1073" s="4"/>
      <c r="M1073" s="4"/>
      <c r="N1073" s="21"/>
      <c r="O1073" s="21"/>
      <c r="P1073" s="21"/>
      <c r="Q1073" s="65"/>
    </row>
    <row r="1074" spans="3:17" s="7" customFormat="1">
      <c r="C1074" s="122" t="s">
        <v>520</v>
      </c>
      <c r="D1074" s="100" t="s">
        <v>521</v>
      </c>
      <c r="E1074" s="129" t="s">
        <v>522</v>
      </c>
      <c r="F1074" s="116">
        <v>2021</v>
      </c>
      <c r="G1074" s="129">
        <v>2023</v>
      </c>
      <c r="H1074" s="59" t="s">
        <v>19</v>
      </c>
      <c r="I1074" s="22">
        <f>I1075+I1076+I1077+I1078</f>
        <v>700</v>
      </c>
      <c r="J1074" s="4">
        <f t="shared" ref="J1074:M1074" si="413">J1075+J1076+J1077+J1078</f>
        <v>700</v>
      </c>
      <c r="K1074" s="4">
        <f t="shared" si="413"/>
        <v>600</v>
      </c>
      <c r="L1074" s="4">
        <f t="shared" si="413"/>
        <v>0</v>
      </c>
      <c r="M1074" s="4">
        <f t="shared" si="413"/>
        <v>0</v>
      </c>
      <c r="N1074" s="21">
        <f t="shared" si="399"/>
        <v>0</v>
      </c>
      <c r="O1074" s="21">
        <f t="shared" si="400"/>
        <v>0</v>
      </c>
      <c r="P1074" s="21">
        <f t="shared" si="401"/>
        <v>0</v>
      </c>
      <c r="Q1074" s="65"/>
    </row>
    <row r="1075" spans="3:17" s="7" customFormat="1">
      <c r="C1075" s="122"/>
      <c r="D1075" s="101"/>
      <c r="E1075" s="129"/>
      <c r="F1075" s="117"/>
      <c r="G1075" s="129"/>
      <c r="H1075" s="59" t="s">
        <v>20</v>
      </c>
      <c r="I1075" s="22">
        <v>700</v>
      </c>
      <c r="J1075" s="4">
        <v>700</v>
      </c>
      <c r="K1075" s="4">
        <v>600</v>
      </c>
      <c r="L1075" s="4"/>
      <c r="M1075" s="4"/>
      <c r="N1075" s="21">
        <f t="shared" si="399"/>
        <v>0</v>
      </c>
      <c r="O1075" s="21">
        <f t="shared" si="400"/>
        <v>0</v>
      </c>
      <c r="P1075" s="21">
        <f t="shared" si="401"/>
        <v>0</v>
      </c>
      <c r="Q1075" s="65"/>
    </row>
    <row r="1076" spans="3:17" s="7" customFormat="1">
      <c r="C1076" s="122"/>
      <c r="D1076" s="101"/>
      <c r="E1076" s="129"/>
      <c r="F1076" s="117"/>
      <c r="G1076" s="129"/>
      <c r="H1076" s="59" t="s">
        <v>21</v>
      </c>
      <c r="I1076" s="22">
        <v>0</v>
      </c>
      <c r="J1076" s="4">
        <v>0</v>
      </c>
      <c r="K1076" s="4">
        <v>0</v>
      </c>
      <c r="L1076" s="4"/>
      <c r="M1076" s="4"/>
      <c r="N1076" s="21"/>
      <c r="O1076" s="21"/>
      <c r="P1076" s="21"/>
      <c r="Q1076" s="65"/>
    </row>
    <row r="1077" spans="3:17" s="7" customFormat="1">
      <c r="C1077" s="122"/>
      <c r="D1077" s="101"/>
      <c r="E1077" s="129"/>
      <c r="F1077" s="117"/>
      <c r="G1077" s="129"/>
      <c r="H1077" s="59" t="s">
        <v>31</v>
      </c>
      <c r="I1077" s="22">
        <v>0</v>
      </c>
      <c r="J1077" s="4">
        <v>0</v>
      </c>
      <c r="K1077" s="4">
        <v>0</v>
      </c>
      <c r="L1077" s="4"/>
      <c r="M1077" s="4"/>
      <c r="N1077" s="21"/>
      <c r="O1077" s="21"/>
      <c r="P1077" s="21"/>
      <c r="Q1077" s="65"/>
    </row>
    <row r="1078" spans="3:17" s="7" customFormat="1">
      <c r="C1078" s="122"/>
      <c r="D1078" s="102"/>
      <c r="E1078" s="129"/>
      <c r="F1078" s="118"/>
      <c r="G1078" s="129"/>
      <c r="H1078" s="59" t="s">
        <v>35</v>
      </c>
      <c r="I1078" s="22">
        <v>0</v>
      </c>
      <c r="J1078" s="4">
        <v>0</v>
      </c>
      <c r="K1078" s="4">
        <v>0</v>
      </c>
      <c r="L1078" s="4"/>
      <c r="M1078" s="4"/>
      <c r="N1078" s="21"/>
      <c r="O1078" s="21"/>
      <c r="P1078" s="21"/>
      <c r="Q1078" s="65"/>
    </row>
    <row r="1079" spans="3:17" s="7" customFormat="1">
      <c r="C1079" s="122" t="s">
        <v>523</v>
      </c>
      <c r="D1079" s="100" t="s">
        <v>524</v>
      </c>
      <c r="E1079" s="129" t="s">
        <v>522</v>
      </c>
      <c r="F1079" s="116">
        <v>2021</v>
      </c>
      <c r="G1079" s="129">
        <v>2021</v>
      </c>
      <c r="H1079" s="59" t="s">
        <v>19</v>
      </c>
      <c r="I1079" s="22">
        <f>I1080+I1081+I1082+I1083</f>
        <v>100</v>
      </c>
      <c r="J1079" s="4">
        <f t="shared" ref="J1079:M1079" si="414">J1080+J1081+J1082+J1083</f>
        <v>100</v>
      </c>
      <c r="K1079" s="4">
        <f t="shared" si="414"/>
        <v>80</v>
      </c>
      <c r="L1079" s="4">
        <f t="shared" si="414"/>
        <v>0</v>
      </c>
      <c r="M1079" s="4">
        <f t="shared" si="414"/>
        <v>0</v>
      </c>
      <c r="N1079" s="21">
        <f t="shared" si="399"/>
        <v>0</v>
      </c>
      <c r="O1079" s="21">
        <f t="shared" si="400"/>
        <v>0</v>
      </c>
      <c r="P1079" s="21">
        <f t="shared" si="401"/>
        <v>0</v>
      </c>
      <c r="Q1079" s="65"/>
    </row>
    <row r="1080" spans="3:17" s="7" customFormat="1">
      <c r="C1080" s="122"/>
      <c r="D1080" s="101"/>
      <c r="E1080" s="129"/>
      <c r="F1080" s="117"/>
      <c r="G1080" s="129"/>
      <c r="H1080" s="59" t="s">
        <v>20</v>
      </c>
      <c r="I1080" s="22">
        <v>100</v>
      </c>
      <c r="J1080" s="4">
        <v>100</v>
      </c>
      <c r="K1080" s="4">
        <v>80</v>
      </c>
      <c r="L1080" s="4"/>
      <c r="M1080" s="4"/>
      <c r="N1080" s="21">
        <f t="shared" si="399"/>
        <v>0</v>
      </c>
      <c r="O1080" s="21">
        <f t="shared" si="400"/>
        <v>0</v>
      </c>
      <c r="P1080" s="21">
        <f t="shared" si="401"/>
        <v>0</v>
      </c>
      <c r="Q1080" s="65"/>
    </row>
    <row r="1081" spans="3:17" s="7" customFormat="1">
      <c r="C1081" s="122"/>
      <c r="D1081" s="101"/>
      <c r="E1081" s="129"/>
      <c r="F1081" s="117"/>
      <c r="G1081" s="129"/>
      <c r="H1081" s="59" t="s">
        <v>21</v>
      </c>
      <c r="I1081" s="22">
        <v>0</v>
      </c>
      <c r="J1081" s="4">
        <v>0</v>
      </c>
      <c r="K1081" s="4">
        <v>0</v>
      </c>
      <c r="L1081" s="4"/>
      <c r="M1081" s="4"/>
      <c r="N1081" s="21"/>
      <c r="O1081" s="21"/>
      <c r="P1081" s="21"/>
      <c r="Q1081" s="65"/>
    </row>
    <row r="1082" spans="3:17" s="7" customFormat="1">
      <c r="C1082" s="122"/>
      <c r="D1082" s="101"/>
      <c r="E1082" s="129"/>
      <c r="F1082" s="117"/>
      <c r="G1082" s="129"/>
      <c r="H1082" s="59" t="s">
        <v>31</v>
      </c>
      <c r="I1082" s="22">
        <v>0</v>
      </c>
      <c r="J1082" s="4">
        <v>0</v>
      </c>
      <c r="K1082" s="4">
        <v>0</v>
      </c>
      <c r="L1082" s="4"/>
      <c r="M1082" s="4"/>
      <c r="N1082" s="21"/>
      <c r="O1082" s="21"/>
      <c r="P1082" s="21"/>
      <c r="Q1082" s="65"/>
    </row>
    <row r="1083" spans="3:17" s="7" customFormat="1">
      <c r="C1083" s="122"/>
      <c r="D1083" s="102"/>
      <c r="E1083" s="129"/>
      <c r="F1083" s="118"/>
      <c r="G1083" s="129"/>
      <c r="H1083" s="59" t="s">
        <v>35</v>
      </c>
      <c r="I1083" s="22">
        <v>0</v>
      </c>
      <c r="J1083" s="4">
        <v>0</v>
      </c>
      <c r="K1083" s="4">
        <v>0</v>
      </c>
      <c r="L1083" s="4"/>
      <c r="M1083" s="4"/>
      <c r="N1083" s="21"/>
      <c r="O1083" s="21"/>
      <c r="P1083" s="21"/>
      <c r="Q1083" s="65"/>
    </row>
    <row r="1084" spans="3:17" s="9" customFormat="1">
      <c r="C1084" s="126" t="s">
        <v>525</v>
      </c>
      <c r="D1084" s="100" t="s">
        <v>526</v>
      </c>
      <c r="E1084" s="116" t="s">
        <v>527</v>
      </c>
      <c r="F1084" s="169">
        <v>2021</v>
      </c>
      <c r="G1084" s="169">
        <v>2023</v>
      </c>
      <c r="H1084" s="59" t="s">
        <v>19</v>
      </c>
      <c r="I1084" s="22">
        <f>I1085+I1086+I1087+I1088</f>
        <v>113.2</v>
      </c>
      <c r="J1084" s="4">
        <f t="shared" ref="J1084:K1084" si="415">J1085+J1086+J1087+J1088</f>
        <v>113.2</v>
      </c>
      <c r="K1084" s="4">
        <f t="shared" si="415"/>
        <v>113.2</v>
      </c>
      <c r="L1084" s="4">
        <f t="shared" ref="L1084:M1084" si="416">L1085</f>
        <v>0</v>
      </c>
      <c r="M1084" s="4">
        <f t="shared" si="416"/>
        <v>0</v>
      </c>
      <c r="N1084" s="21">
        <f t="shared" si="399"/>
        <v>0</v>
      </c>
      <c r="O1084" s="21">
        <f t="shared" si="400"/>
        <v>0</v>
      </c>
      <c r="P1084" s="21">
        <f t="shared" si="401"/>
        <v>0</v>
      </c>
      <c r="Q1084" s="67"/>
    </row>
    <row r="1085" spans="3:17" s="9" customFormat="1">
      <c r="C1085" s="127"/>
      <c r="D1085" s="101"/>
      <c r="E1085" s="117"/>
      <c r="F1085" s="110"/>
      <c r="G1085" s="110"/>
      <c r="H1085" s="59" t="s">
        <v>20</v>
      </c>
      <c r="I1085" s="31">
        <v>113.2</v>
      </c>
      <c r="J1085" s="32">
        <v>113.2</v>
      </c>
      <c r="K1085" s="32">
        <v>113.2</v>
      </c>
      <c r="L1085" s="4"/>
      <c r="M1085" s="4"/>
      <c r="N1085" s="21">
        <f t="shared" si="399"/>
        <v>0</v>
      </c>
      <c r="O1085" s="21">
        <f t="shared" si="400"/>
        <v>0</v>
      </c>
      <c r="P1085" s="21">
        <f t="shared" si="401"/>
        <v>0</v>
      </c>
      <c r="Q1085" s="67"/>
    </row>
    <row r="1086" spans="3:17" s="9" customFormat="1">
      <c r="C1086" s="127"/>
      <c r="D1086" s="101"/>
      <c r="E1086" s="117"/>
      <c r="F1086" s="110"/>
      <c r="G1086" s="110"/>
      <c r="H1086" s="59" t="s">
        <v>21</v>
      </c>
      <c r="I1086" s="31">
        <v>0</v>
      </c>
      <c r="J1086" s="32">
        <v>0</v>
      </c>
      <c r="K1086" s="32">
        <v>0</v>
      </c>
      <c r="L1086" s="4"/>
      <c r="M1086" s="4"/>
      <c r="N1086" s="21"/>
      <c r="O1086" s="21"/>
      <c r="P1086" s="21"/>
      <c r="Q1086" s="67"/>
    </row>
    <row r="1087" spans="3:17" s="9" customFormat="1">
      <c r="C1087" s="127"/>
      <c r="D1087" s="101"/>
      <c r="E1087" s="117"/>
      <c r="F1087" s="110"/>
      <c r="G1087" s="110"/>
      <c r="H1087" s="59" t="s">
        <v>31</v>
      </c>
      <c r="I1087" s="31">
        <v>0</v>
      </c>
      <c r="J1087" s="32">
        <v>0</v>
      </c>
      <c r="K1087" s="32">
        <v>0</v>
      </c>
      <c r="L1087" s="4"/>
      <c r="M1087" s="4"/>
      <c r="N1087" s="21"/>
      <c r="O1087" s="21"/>
      <c r="P1087" s="21"/>
      <c r="Q1087" s="67"/>
    </row>
    <row r="1088" spans="3:17" s="9" customFormat="1">
      <c r="C1088" s="128"/>
      <c r="D1088" s="102"/>
      <c r="E1088" s="118"/>
      <c r="F1088" s="111"/>
      <c r="G1088" s="111"/>
      <c r="H1088" s="59" t="s">
        <v>35</v>
      </c>
      <c r="I1088" s="31">
        <v>0</v>
      </c>
      <c r="J1088" s="32">
        <v>0</v>
      </c>
      <c r="K1088" s="32">
        <v>0</v>
      </c>
      <c r="L1088" s="4"/>
      <c r="M1088" s="4"/>
      <c r="N1088" s="21"/>
      <c r="O1088" s="21"/>
      <c r="P1088" s="21"/>
      <c r="Q1088" s="67"/>
    </row>
    <row r="1089" spans="3:17" s="9" customFormat="1">
      <c r="C1089" s="126" t="s">
        <v>528</v>
      </c>
      <c r="D1089" s="100" t="s">
        <v>529</v>
      </c>
      <c r="E1089" s="129" t="s">
        <v>527</v>
      </c>
      <c r="F1089" s="169">
        <v>2021</v>
      </c>
      <c r="G1089" s="169">
        <v>2023</v>
      </c>
      <c r="H1089" s="59" t="s">
        <v>19</v>
      </c>
      <c r="I1089" s="22">
        <f>I1090+I1091+I1092+I1093</f>
        <v>70</v>
      </c>
      <c r="J1089" s="4">
        <f t="shared" ref="J1089:K1089" si="417">J1090+J1091+J1092+J1093</f>
        <v>70</v>
      </c>
      <c r="K1089" s="4">
        <f t="shared" si="417"/>
        <v>70</v>
      </c>
      <c r="L1089" s="4">
        <f t="shared" ref="L1089:M1089" si="418">L1090</f>
        <v>0</v>
      </c>
      <c r="M1089" s="4">
        <f t="shared" si="418"/>
        <v>0</v>
      </c>
      <c r="N1089" s="21">
        <f t="shared" si="399"/>
        <v>0</v>
      </c>
      <c r="O1089" s="21">
        <f t="shared" si="400"/>
        <v>0</v>
      </c>
      <c r="P1089" s="21">
        <f t="shared" si="401"/>
        <v>0</v>
      </c>
      <c r="Q1089" s="67"/>
    </row>
    <row r="1090" spans="3:17" s="9" customFormat="1">
      <c r="C1090" s="127"/>
      <c r="D1090" s="101"/>
      <c r="E1090" s="129"/>
      <c r="F1090" s="110"/>
      <c r="G1090" s="110"/>
      <c r="H1090" s="59" t="s">
        <v>20</v>
      </c>
      <c r="I1090" s="31">
        <v>70</v>
      </c>
      <c r="J1090" s="32">
        <v>70</v>
      </c>
      <c r="K1090" s="32">
        <v>70</v>
      </c>
      <c r="L1090" s="4"/>
      <c r="M1090" s="4"/>
      <c r="N1090" s="21">
        <f t="shared" si="399"/>
        <v>0</v>
      </c>
      <c r="O1090" s="21">
        <f t="shared" si="400"/>
        <v>0</v>
      </c>
      <c r="P1090" s="21">
        <f t="shared" si="401"/>
        <v>0</v>
      </c>
      <c r="Q1090" s="67"/>
    </row>
    <row r="1091" spans="3:17" s="9" customFormat="1">
      <c r="C1091" s="127"/>
      <c r="D1091" s="101"/>
      <c r="E1091" s="129"/>
      <c r="F1091" s="110"/>
      <c r="G1091" s="110"/>
      <c r="H1091" s="59" t="s">
        <v>21</v>
      </c>
      <c r="I1091" s="31">
        <v>0</v>
      </c>
      <c r="J1091" s="32">
        <v>0</v>
      </c>
      <c r="K1091" s="32">
        <v>0</v>
      </c>
      <c r="L1091" s="4"/>
      <c r="M1091" s="4"/>
      <c r="N1091" s="21"/>
      <c r="O1091" s="21"/>
      <c r="P1091" s="21"/>
      <c r="Q1091" s="67"/>
    </row>
    <row r="1092" spans="3:17" s="9" customFormat="1">
      <c r="C1092" s="127"/>
      <c r="D1092" s="101"/>
      <c r="E1092" s="129"/>
      <c r="F1092" s="110"/>
      <c r="G1092" s="110"/>
      <c r="H1092" s="59" t="s">
        <v>31</v>
      </c>
      <c r="I1092" s="31">
        <v>0</v>
      </c>
      <c r="J1092" s="32">
        <v>0</v>
      </c>
      <c r="K1092" s="32">
        <v>0</v>
      </c>
      <c r="L1092" s="4"/>
      <c r="M1092" s="4"/>
      <c r="N1092" s="21"/>
      <c r="O1092" s="21"/>
      <c r="P1092" s="21"/>
      <c r="Q1092" s="67"/>
    </row>
    <row r="1093" spans="3:17" s="9" customFormat="1">
      <c r="C1093" s="128"/>
      <c r="D1093" s="102"/>
      <c r="E1093" s="129"/>
      <c r="F1093" s="111"/>
      <c r="G1093" s="111"/>
      <c r="H1093" s="59" t="s">
        <v>35</v>
      </c>
      <c r="I1093" s="31">
        <v>0</v>
      </c>
      <c r="J1093" s="32">
        <v>0</v>
      </c>
      <c r="K1093" s="32">
        <v>0</v>
      </c>
      <c r="L1093" s="4"/>
      <c r="M1093" s="4"/>
      <c r="N1093" s="21"/>
      <c r="O1093" s="21"/>
      <c r="P1093" s="21"/>
      <c r="Q1093" s="67"/>
    </row>
    <row r="1094" spans="3:17" s="9" customFormat="1">
      <c r="C1094" s="97" t="s">
        <v>530</v>
      </c>
      <c r="D1094" s="100" t="s">
        <v>531</v>
      </c>
      <c r="E1094" s="129" t="s">
        <v>527</v>
      </c>
      <c r="F1094" s="169">
        <v>2021</v>
      </c>
      <c r="G1094" s="169">
        <v>2023</v>
      </c>
      <c r="H1094" s="59" t="s">
        <v>19</v>
      </c>
      <c r="I1094" s="22">
        <f>I1095+I1096+I1097+I1098</f>
        <v>67.3</v>
      </c>
      <c r="J1094" s="4">
        <f t="shared" ref="J1094:K1094" si="419">J1095+J1096+J1097+J1098</f>
        <v>67.3</v>
      </c>
      <c r="K1094" s="4">
        <f t="shared" si="419"/>
        <v>67.3</v>
      </c>
      <c r="L1094" s="4">
        <f t="shared" ref="L1094:M1094" si="420">L1095</f>
        <v>0</v>
      </c>
      <c r="M1094" s="4">
        <f t="shared" si="420"/>
        <v>0</v>
      </c>
      <c r="N1094" s="21">
        <f t="shared" si="399"/>
        <v>0</v>
      </c>
      <c r="O1094" s="21">
        <f t="shared" si="400"/>
        <v>0</v>
      </c>
      <c r="P1094" s="21">
        <f t="shared" si="401"/>
        <v>0</v>
      </c>
      <c r="Q1094" s="67"/>
    </row>
    <row r="1095" spans="3:17" s="9" customFormat="1">
      <c r="C1095" s="98"/>
      <c r="D1095" s="101"/>
      <c r="E1095" s="129"/>
      <c r="F1095" s="110"/>
      <c r="G1095" s="110"/>
      <c r="H1095" s="59" t="s">
        <v>20</v>
      </c>
      <c r="I1095" s="31">
        <v>67.3</v>
      </c>
      <c r="J1095" s="32">
        <v>67.3</v>
      </c>
      <c r="K1095" s="32">
        <v>67.3</v>
      </c>
      <c r="L1095" s="4"/>
      <c r="M1095" s="4"/>
      <c r="N1095" s="21">
        <f t="shared" si="399"/>
        <v>0</v>
      </c>
      <c r="O1095" s="21">
        <f t="shared" si="400"/>
        <v>0</v>
      </c>
      <c r="P1095" s="21">
        <f t="shared" si="401"/>
        <v>0</v>
      </c>
      <c r="Q1095" s="67"/>
    </row>
    <row r="1096" spans="3:17" s="9" customFormat="1">
      <c r="C1096" s="98"/>
      <c r="D1096" s="101"/>
      <c r="E1096" s="129"/>
      <c r="F1096" s="110"/>
      <c r="G1096" s="110"/>
      <c r="H1096" s="59" t="s">
        <v>21</v>
      </c>
      <c r="I1096" s="31">
        <v>0</v>
      </c>
      <c r="J1096" s="32">
        <v>0</v>
      </c>
      <c r="K1096" s="32">
        <v>0</v>
      </c>
      <c r="L1096" s="4"/>
      <c r="M1096" s="4"/>
      <c r="N1096" s="21"/>
      <c r="O1096" s="21"/>
      <c r="P1096" s="21"/>
      <c r="Q1096" s="67"/>
    </row>
    <row r="1097" spans="3:17" s="9" customFormat="1">
      <c r="C1097" s="98"/>
      <c r="D1097" s="101"/>
      <c r="E1097" s="129"/>
      <c r="F1097" s="110"/>
      <c r="G1097" s="110"/>
      <c r="H1097" s="59" t="s">
        <v>31</v>
      </c>
      <c r="I1097" s="31">
        <v>0</v>
      </c>
      <c r="J1097" s="32">
        <v>0</v>
      </c>
      <c r="K1097" s="32">
        <v>0</v>
      </c>
      <c r="L1097" s="4"/>
      <c r="M1097" s="4"/>
      <c r="N1097" s="21"/>
      <c r="O1097" s="21"/>
      <c r="P1097" s="21"/>
      <c r="Q1097" s="67"/>
    </row>
    <row r="1098" spans="3:17" s="9" customFormat="1">
      <c r="C1098" s="99"/>
      <c r="D1098" s="102"/>
      <c r="E1098" s="129"/>
      <c r="F1098" s="111"/>
      <c r="G1098" s="111"/>
      <c r="H1098" s="59" t="s">
        <v>35</v>
      </c>
      <c r="I1098" s="31">
        <v>0</v>
      </c>
      <c r="J1098" s="32">
        <v>0</v>
      </c>
      <c r="K1098" s="32">
        <v>0</v>
      </c>
      <c r="L1098" s="4"/>
      <c r="M1098" s="4"/>
      <c r="N1098" s="21"/>
      <c r="O1098" s="21"/>
      <c r="P1098" s="21"/>
      <c r="Q1098" s="67"/>
    </row>
    <row r="1099" spans="3:17" s="9" customFormat="1">
      <c r="C1099" s="126" t="s">
        <v>532</v>
      </c>
      <c r="D1099" s="100" t="s">
        <v>533</v>
      </c>
      <c r="E1099" s="129" t="s">
        <v>527</v>
      </c>
      <c r="F1099" s="169">
        <v>2021</v>
      </c>
      <c r="G1099" s="169">
        <v>2023</v>
      </c>
      <c r="H1099" s="59" t="s">
        <v>19</v>
      </c>
      <c r="I1099" s="22">
        <f>I1100+I1101+I1102+I1103</f>
        <v>51</v>
      </c>
      <c r="J1099" s="4">
        <f t="shared" ref="J1099:K1099" si="421">J1100+J1101+J1102+J1103</f>
        <v>51</v>
      </c>
      <c r="K1099" s="4">
        <f t="shared" si="421"/>
        <v>51</v>
      </c>
      <c r="L1099" s="4">
        <f t="shared" ref="L1099:M1099" si="422">L1100</f>
        <v>0</v>
      </c>
      <c r="M1099" s="4">
        <f t="shared" si="422"/>
        <v>0</v>
      </c>
      <c r="N1099" s="21">
        <f t="shared" si="399"/>
        <v>0</v>
      </c>
      <c r="O1099" s="21">
        <f t="shared" si="400"/>
        <v>0</v>
      </c>
      <c r="P1099" s="21">
        <f t="shared" si="401"/>
        <v>0</v>
      </c>
      <c r="Q1099" s="67"/>
    </row>
    <row r="1100" spans="3:17" s="9" customFormat="1">
      <c r="C1100" s="127"/>
      <c r="D1100" s="101"/>
      <c r="E1100" s="129"/>
      <c r="F1100" s="110"/>
      <c r="G1100" s="110"/>
      <c r="H1100" s="59" t="s">
        <v>20</v>
      </c>
      <c r="I1100" s="31">
        <v>51</v>
      </c>
      <c r="J1100" s="32">
        <v>51</v>
      </c>
      <c r="K1100" s="32">
        <v>51</v>
      </c>
      <c r="L1100" s="4"/>
      <c r="M1100" s="4"/>
      <c r="N1100" s="21">
        <f t="shared" si="399"/>
        <v>0</v>
      </c>
      <c r="O1100" s="21">
        <f t="shared" si="400"/>
        <v>0</v>
      </c>
      <c r="P1100" s="21">
        <f t="shared" si="401"/>
        <v>0</v>
      </c>
      <c r="Q1100" s="67"/>
    </row>
    <row r="1101" spans="3:17" s="9" customFormat="1">
      <c r="C1101" s="127"/>
      <c r="D1101" s="101"/>
      <c r="E1101" s="129"/>
      <c r="F1101" s="110"/>
      <c r="G1101" s="110"/>
      <c r="H1101" s="59" t="s">
        <v>21</v>
      </c>
      <c r="I1101" s="31">
        <v>0</v>
      </c>
      <c r="J1101" s="32">
        <v>0</v>
      </c>
      <c r="K1101" s="32">
        <v>0</v>
      </c>
      <c r="L1101" s="4"/>
      <c r="M1101" s="4"/>
      <c r="N1101" s="21"/>
      <c r="O1101" s="21"/>
      <c r="P1101" s="21"/>
      <c r="Q1101" s="67"/>
    </row>
    <row r="1102" spans="3:17" s="9" customFormat="1">
      <c r="C1102" s="127"/>
      <c r="D1102" s="101"/>
      <c r="E1102" s="129"/>
      <c r="F1102" s="110"/>
      <c r="G1102" s="110"/>
      <c r="H1102" s="59" t="s">
        <v>31</v>
      </c>
      <c r="I1102" s="31">
        <v>0</v>
      </c>
      <c r="J1102" s="32">
        <v>0</v>
      </c>
      <c r="K1102" s="32">
        <v>0</v>
      </c>
      <c r="L1102" s="4"/>
      <c r="M1102" s="4"/>
      <c r="N1102" s="21"/>
      <c r="O1102" s="21"/>
      <c r="P1102" s="21"/>
      <c r="Q1102" s="67"/>
    </row>
    <row r="1103" spans="3:17" s="9" customFormat="1">
      <c r="C1103" s="128"/>
      <c r="D1103" s="102"/>
      <c r="E1103" s="129"/>
      <c r="F1103" s="111"/>
      <c r="G1103" s="111"/>
      <c r="H1103" s="59" t="s">
        <v>35</v>
      </c>
      <c r="I1103" s="31">
        <v>0</v>
      </c>
      <c r="J1103" s="32">
        <v>0</v>
      </c>
      <c r="K1103" s="32">
        <v>0</v>
      </c>
      <c r="L1103" s="4"/>
      <c r="M1103" s="4"/>
      <c r="N1103" s="21"/>
      <c r="O1103" s="21"/>
      <c r="P1103" s="21"/>
      <c r="Q1103" s="67"/>
    </row>
    <row r="1104" spans="3:17" s="9" customFormat="1">
      <c r="C1104" s="126" t="s">
        <v>534</v>
      </c>
      <c r="D1104" s="100" t="s">
        <v>535</v>
      </c>
      <c r="E1104" s="129" t="s">
        <v>527</v>
      </c>
      <c r="F1104" s="169">
        <v>2021</v>
      </c>
      <c r="G1104" s="169">
        <v>2022</v>
      </c>
      <c r="H1104" s="59" t="s">
        <v>19</v>
      </c>
      <c r="I1104" s="22">
        <f>I1105+I1106+I1107+I1108</f>
        <v>98.5</v>
      </c>
      <c r="J1104" s="4">
        <f t="shared" ref="J1104:K1104" si="423">J1105+J1106+J1107+J1108</f>
        <v>98.5</v>
      </c>
      <c r="K1104" s="4">
        <f t="shared" si="423"/>
        <v>98.5</v>
      </c>
      <c r="L1104" s="4">
        <f t="shared" ref="L1104:M1104" si="424">L1105</f>
        <v>0</v>
      </c>
      <c r="M1104" s="4">
        <f t="shared" si="424"/>
        <v>0</v>
      </c>
      <c r="N1104" s="21">
        <f t="shared" ref="N1104:N1165" si="425">M1104/I1104*100</f>
        <v>0</v>
      </c>
      <c r="O1104" s="21">
        <f t="shared" ref="O1104:O1165" si="426">M1104/J1104*100</f>
        <v>0</v>
      </c>
      <c r="P1104" s="21">
        <f t="shared" ref="P1104:P1165" si="427">L1104/K1104*100</f>
        <v>0</v>
      </c>
      <c r="Q1104" s="67"/>
    </row>
    <row r="1105" spans="3:17" s="9" customFormat="1">
      <c r="C1105" s="127"/>
      <c r="D1105" s="101"/>
      <c r="E1105" s="129"/>
      <c r="F1105" s="110"/>
      <c r="G1105" s="110"/>
      <c r="H1105" s="59" t="s">
        <v>20</v>
      </c>
      <c r="I1105" s="31">
        <v>98.5</v>
      </c>
      <c r="J1105" s="32">
        <v>98.5</v>
      </c>
      <c r="K1105" s="32">
        <v>98.5</v>
      </c>
      <c r="L1105" s="4"/>
      <c r="M1105" s="4"/>
      <c r="N1105" s="21">
        <f t="shared" si="425"/>
        <v>0</v>
      </c>
      <c r="O1105" s="21">
        <f t="shared" si="426"/>
        <v>0</v>
      </c>
      <c r="P1105" s="21">
        <f t="shared" si="427"/>
        <v>0</v>
      </c>
      <c r="Q1105" s="67"/>
    </row>
    <row r="1106" spans="3:17" s="9" customFormat="1">
      <c r="C1106" s="127"/>
      <c r="D1106" s="101"/>
      <c r="E1106" s="129"/>
      <c r="F1106" s="110"/>
      <c r="G1106" s="110"/>
      <c r="H1106" s="59" t="s">
        <v>21</v>
      </c>
      <c r="I1106" s="31">
        <v>0</v>
      </c>
      <c r="J1106" s="32">
        <v>0</v>
      </c>
      <c r="K1106" s="32">
        <v>0</v>
      </c>
      <c r="L1106" s="4"/>
      <c r="M1106" s="4"/>
      <c r="N1106" s="21"/>
      <c r="O1106" s="21"/>
      <c r="P1106" s="21"/>
      <c r="Q1106" s="67"/>
    </row>
    <row r="1107" spans="3:17" s="9" customFormat="1">
      <c r="C1107" s="127"/>
      <c r="D1107" s="101"/>
      <c r="E1107" s="129"/>
      <c r="F1107" s="110"/>
      <c r="G1107" s="110"/>
      <c r="H1107" s="59" t="s">
        <v>31</v>
      </c>
      <c r="I1107" s="31">
        <v>0</v>
      </c>
      <c r="J1107" s="32">
        <v>0</v>
      </c>
      <c r="K1107" s="32">
        <v>0</v>
      </c>
      <c r="L1107" s="4"/>
      <c r="M1107" s="4"/>
      <c r="N1107" s="21"/>
      <c r="O1107" s="21"/>
      <c r="P1107" s="21"/>
      <c r="Q1107" s="67"/>
    </row>
    <row r="1108" spans="3:17" s="9" customFormat="1">
      <c r="C1108" s="128"/>
      <c r="D1108" s="102"/>
      <c r="E1108" s="129"/>
      <c r="F1108" s="111"/>
      <c r="G1108" s="111"/>
      <c r="H1108" s="59" t="s">
        <v>35</v>
      </c>
      <c r="I1108" s="31">
        <v>0</v>
      </c>
      <c r="J1108" s="32">
        <v>0</v>
      </c>
      <c r="K1108" s="32">
        <v>0</v>
      </c>
      <c r="L1108" s="4"/>
      <c r="M1108" s="4"/>
      <c r="N1108" s="21"/>
      <c r="O1108" s="21"/>
      <c r="P1108" s="21"/>
      <c r="Q1108" s="67"/>
    </row>
    <row r="1109" spans="3:17" s="15" customFormat="1">
      <c r="C1109" s="97" t="s">
        <v>536</v>
      </c>
      <c r="D1109" s="100" t="s">
        <v>537</v>
      </c>
      <c r="E1109" s="116" t="s">
        <v>538</v>
      </c>
      <c r="F1109" s="169">
        <v>2021</v>
      </c>
      <c r="G1109" s="169">
        <v>2023</v>
      </c>
      <c r="H1109" s="59" t="s">
        <v>19</v>
      </c>
      <c r="I1109" s="75">
        <f>I1110+I1111+I1112+I1113</f>
        <v>44813.2</v>
      </c>
      <c r="J1109" s="74">
        <f t="shared" ref="J1109:K1109" si="428">J1110+J1111+J1112+J1113</f>
        <v>79813.2</v>
      </c>
      <c r="K1109" s="74">
        <f t="shared" si="428"/>
        <v>78028.600000000006</v>
      </c>
      <c r="L1109" s="4">
        <f t="shared" ref="L1109:M1109" si="429">L1110+L1111+L1112+L1113</f>
        <v>5946.4</v>
      </c>
      <c r="M1109" s="4">
        <f t="shared" si="429"/>
        <v>8846.2999999999993</v>
      </c>
      <c r="N1109" s="21">
        <f t="shared" si="425"/>
        <v>19.740388992528988</v>
      </c>
      <c r="O1109" s="21">
        <f t="shared" si="426"/>
        <v>11.083755569254208</v>
      </c>
      <c r="P1109" s="21">
        <f t="shared" si="427"/>
        <v>7.6207954519240371</v>
      </c>
      <c r="Q1109" s="66"/>
    </row>
    <row r="1110" spans="3:17" s="15" customFormat="1">
      <c r="C1110" s="98"/>
      <c r="D1110" s="101"/>
      <c r="E1110" s="117"/>
      <c r="F1110" s="110"/>
      <c r="G1110" s="110"/>
      <c r="H1110" s="59" t="s">
        <v>20</v>
      </c>
      <c r="I1110" s="75">
        <f t="shared" ref="I1110:K1113" si="430">I1115+I1120+I1125+I1135+I1140+I1150</f>
        <v>38713.199999999997</v>
      </c>
      <c r="J1110" s="74">
        <f t="shared" si="430"/>
        <v>73713.2</v>
      </c>
      <c r="K1110" s="74">
        <f t="shared" si="430"/>
        <v>71928.600000000006</v>
      </c>
      <c r="L1110" s="4">
        <f t="shared" ref="L1110:M1110" si="431">L1115+L1120+L1125+L1135+L1140+L1150</f>
        <v>5946.4</v>
      </c>
      <c r="M1110" s="4">
        <f t="shared" si="431"/>
        <v>5946.4</v>
      </c>
      <c r="N1110" s="21">
        <f t="shared" si="425"/>
        <v>15.360135560997282</v>
      </c>
      <c r="O1110" s="21">
        <f t="shared" si="426"/>
        <v>8.0669405208293767</v>
      </c>
      <c r="P1110" s="21">
        <f t="shared" si="427"/>
        <v>8.2670870835801047</v>
      </c>
      <c r="Q1110" s="66"/>
    </row>
    <row r="1111" spans="3:17" s="15" customFormat="1">
      <c r="C1111" s="98"/>
      <c r="D1111" s="101"/>
      <c r="E1111" s="117"/>
      <c r="F1111" s="110"/>
      <c r="G1111" s="110"/>
      <c r="H1111" s="59" t="s">
        <v>21</v>
      </c>
      <c r="I1111" s="22">
        <f t="shared" si="430"/>
        <v>0</v>
      </c>
      <c r="J1111" s="4">
        <f t="shared" si="430"/>
        <v>0</v>
      </c>
      <c r="K1111" s="4">
        <f t="shared" si="430"/>
        <v>0</v>
      </c>
      <c r="L1111" s="4"/>
      <c r="M1111" s="4"/>
      <c r="N1111" s="21"/>
      <c r="O1111" s="21"/>
      <c r="P1111" s="21"/>
      <c r="Q1111" s="66"/>
    </row>
    <row r="1112" spans="3:17" s="15" customFormat="1">
      <c r="C1112" s="98"/>
      <c r="D1112" s="101"/>
      <c r="E1112" s="117"/>
      <c r="F1112" s="110"/>
      <c r="G1112" s="110"/>
      <c r="H1112" s="59" t="s">
        <v>31</v>
      </c>
      <c r="I1112" s="22">
        <f t="shared" si="430"/>
        <v>0</v>
      </c>
      <c r="J1112" s="4">
        <f t="shared" si="430"/>
        <v>0</v>
      </c>
      <c r="K1112" s="4">
        <f t="shared" si="430"/>
        <v>0</v>
      </c>
      <c r="L1112" s="4"/>
      <c r="M1112" s="4"/>
      <c r="N1112" s="21"/>
      <c r="O1112" s="21"/>
      <c r="P1112" s="21"/>
      <c r="Q1112" s="66"/>
    </row>
    <row r="1113" spans="3:17" s="15" customFormat="1">
      <c r="C1113" s="98"/>
      <c r="D1113" s="101"/>
      <c r="E1113" s="117"/>
      <c r="F1113" s="110"/>
      <c r="G1113" s="110"/>
      <c r="H1113" s="59" t="s">
        <v>35</v>
      </c>
      <c r="I1113" s="22">
        <f t="shared" si="430"/>
        <v>6100</v>
      </c>
      <c r="J1113" s="4">
        <f t="shared" si="430"/>
        <v>6100</v>
      </c>
      <c r="K1113" s="4">
        <f t="shared" si="430"/>
        <v>6100</v>
      </c>
      <c r="L1113" s="4"/>
      <c r="M1113" s="4">
        <v>2899.9</v>
      </c>
      <c r="N1113" s="21">
        <f t="shared" si="425"/>
        <v>47.539344262295089</v>
      </c>
      <c r="O1113" s="21">
        <f t="shared" si="426"/>
        <v>47.539344262295089</v>
      </c>
      <c r="P1113" s="21">
        <f t="shared" si="427"/>
        <v>0</v>
      </c>
      <c r="Q1113" s="66"/>
    </row>
    <row r="1114" spans="3:17" s="7" customFormat="1">
      <c r="C1114" s="97" t="s">
        <v>539</v>
      </c>
      <c r="D1114" s="163" t="s">
        <v>540</v>
      </c>
      <c r="E1114" s="116" t="s">
        <v>538</v>
      </c>
      <c r="F1114" s="119">
        <v>2021</v>
      </c>
      <c r="G1114" s="119">
        <v>2023</v>
      </c>
      <c r="H1114" s="59" t="s">
        <v>19</v>
      </c>
      <c r="I1114" s="22">
        <f>I1115+I1116+I1117+I1118</f>
        <v>44813.2</v>
      </c>
      <c r="J1114" s="4">
        <f>J1115+J1116+J1117+J1118</f>
        <v>44813.2</v>
      </c>
      <c r="K1114" s="4">
        <f t="shared" ref="K1114:M1114" si="432">K1115+K1116+K1117+K1118</f>
        <v>43028.6</v>
      </c>
      <c r="L1114" s="4">
        <f t="shared" si="432"/>
        <v>5946.4</v>
      </c>
      <c r="M1114" s="4">
        <f t="shared" si="432"/>
        <v>5946.4</v>
      </c>
      <c r="N1114" s="21">
        <f t="shared" si="425"/>
        <v>13.269304579900565</v>
      </c>
      <c r="O1114" s="21">
        <f t="shared" si="426"/>
        <v>13.269304579900565</v>
      </c>
      <c r="P1114" s="21">
        <f t="shared" si="427"/>
        <v>13.819645538083972</v>
      </c>
      <c r="Q1114" s="65"/>
    </row>
    <row r="1115" spans="3:17" s="7" customFormat="1">
      <c r="C1115" s="172"/>
      <c r="D1115" s="164"/>
      <c r="E1115" s="117"/>
      <c r="F1115" s="120"/>
      <c r="G1115" s="120"/>
      <c r="H1115" s="59" t="s">
        <v>20</v>
      </c>
      <c r="I1115" s="22">
        <v>38713.199999999997</v>
      </c>
      <c r="J1115" s="4">
        <v>38713.199999999997</v>
      </c>
      <c r="K1115" s="4">
        <v>36928.6</v>
      </c>
      <c r="L1115" s="4">
        <v>5946.4</v>
      </c>
      <c r="M1115" s="4">
        <v>5946.4</v>
      </c>
      <c r="N1115" s="21">
        <f t="shared" si="425"/>
        <v>15.360135560997282</v>
      </c>
      <c r="O1115" s="21">
        <f t="shared" si="426"/>
        <v>15.360135560997282</v>
      </c>
      <c r="P1115" s="21">
        <f t="shared" si="427"/>
        <v>16.102424678975101</v>
      </c>
      <c r="Q1115" s="65"/>
    </row>
    <row r="1116" spans="3:17" s="7" customFormat="1">
      <c r="C1116" s="172"/>
      <c r="D1116" s="164"/>
      <c r="E1116" s="117"/>
      <c r="F1116" s="120"/>
      <c r="G1116" s="120"/>
      <c r="H1116" s="59" t="s">
        <v>21</v>
      </c>
      <c r="I1116" s="22">
        <v>0</v>
      </c>
      <c r="J1116" s="4">
        <v>0</v>
      </c>
      <c r="K1116" s="4">
        <v>0</v>
      </c>
      <c r="L1116" s="4"/>
      <c r="M1116" s="4"/>
      <c r="N1116" s="21"/>
      <c r="O1116" s="21"/>
      <c r="P1116" s="21"/>
      <c r="Q1116" s="65"/>
    </row>
    <row r="1117" spans="3:17" s="7" customFormat="1">
      <c r="C1117" s="172"/>
      <c r="D1117" s="164"/>
      <c r="E1117" s="117"/>
      <c r="F1117" s="120"/>
      <c r="G1117" s="120"/>
      <c r="H1117" s="59" t="s">
        <v>31</v>
      </c>
      <c r="I1117" s="22">
        <v>0</v>
      </c>
      <c r="J1117" s="4">
        <v>0</v>
      </c>
      <c r="K1117" s="4">
        <v>0</v>
      </c>
      <c r="L1117" s="4"/>
      <c r="M1117" s="4"/>
      <c r="N1117" s="21"/>
      <c r="O1117" s="21"/>
      <c r="P1117" s="21"/>
      <c r="Q1117" s="65"/>
    </row>
    <row r="1118" spans="3:17" s="7" customFormat="1">
      <c r="C1118" s="173"/>
      <c r="D1118" s="165"/>
      <c r="E1118" s="118"/>
      <c r="F1118" s="121"/>
      <c r="G1118" s="121"/>
      <c r="H1118" s="56" t="s">
        <v>35</v>
      </c>
      <c r="I1118" s="22">
        <v>6100</v>
      </c>
      <c r="J1118" s="4">
        <v>6100</v>
      </c>
      <c r="K1118" s="4">
        <v>6100</v>
      </c>
      <c r="L1118" s="4"/>
      <c r="M1118" s="4"/>
      <c r="N1118" s="21">
        <f t="shared" si="425"/>
        <v>0</v>
      </c>
      <c r="O1118" s="21">
        <f t="shared" si="426"/>
        <v>0</v>
      </c>
      <c r="P1118" s="21">
        <f t="shared" si="427"/>
        <v>0</v>
      </c>
      <c r="Q1118" s="65"/>
    </row>
    <row r="1119" spans="3:17" s="7" customFormat="1">
      <c r="C1119" s="122" t="s">
        <v>541</v>
      </c>
      <c r="D1119" s="100" t="s">
        <v>542</v>
      </c>
      <c r="E1119" s="116" t="s">
        <v>538</v>
      </c>
      <c r="F1119" s="123"/>
      <c r="G1119" s="123"/>
      <c r="H1119" s="59" t="s">
        <v>19</v>
      </c>
      <c r="I1119" s="22">
        <f>I1120+I1121+I1122+I1123</f>
        <v>0</v>
      </c>
      <c r="J1119" s="4">
        <f t="shared" ref="J1119:M1119" si="433">J1120+J1121+J1122+J1123</f>
        <v>35000</v>
      </c>
      <c r="K1119" s="4">
        <f t="shared" si="433"/>
        <v>35000</v>
      </c>
      <c r="L1119" s="4">
        <f t="shared" si="433"/>
        <v>0</v>
      </c>
      <c r="M1119" s="4">
        <f t="shared" si="433"/>
        <v>0</v>
      </c>
      <c r="N1119" s="21"/>
      <c r="O1119" s="21"/>
      <c r="P1119" s="21"/>
      <c r="Q1119" s="65"/>
    </row>
    <row r="1120" spans="3:17" s="7" customFormat="1">
      <c r="C1120" s="122"/>
      <c r="D1120" s="101"/>
      <c r="E1120" s="117"/>
      <c r="F1120" s="123"/>
      <c r="G1120" s="123"/>
      <c r="H1120" s="76" t="s">
        <v>20</v>
      </c>
      <c r="I1120" s="75">
        <v>0</v>
      </c>
      <c r="J1120" s="74">
        <v>35000</v>
      </c>
      <c r="K1120" s="74">
        <v>35000</v>
      </c>
      <c r="L1120" s="4"/>
      <c r="M1120" s="4"/>
      <c r="N1120" s="21"/>
      <c r="O1120" s="21"/>
      <c r="P1120" s="21"/>
      <c r="Q1120" s="65"/>
    </row>
    <row r="1121" spans="3:17" s="7" customFormat="1">
      <c r="C1121" s="122"/>
      <c r="D1121" s="101"/>
      <c r="E1121" s="117"/>
      <c r="F1121" s="123"/>
      <c r="G1121" s="123"/>
      <c r="H1121" s="59" t="s">
        <v>21</v>
      </c>
      <c r="I1121" s="22">
        <v>0</v>
      </c>
      <c r="J1121" s="4">
        <v>0</v>
      </c>
      <c r="K1121" s="4">
        <v>0</v>
      </c>
      <c r="L1121" s="4"/>
      <c r="M1121" s="4"/>
      <c r="N1121" s="21"/>
      <c r="O1121" s="21"/>
      <c r="P1121" s="21"/>
      <c r="Q1121" s="65"/>
    </row>
    <row r="1122" spans="3:17" s="7" customFormat="1">
      <c r="C1122" s="122"/>
      <c r="D1122" s="101"/>
      <c r="E1122" s="117"/>
      <c r="F1122" s="123"/>
      <c r="G1122" s="123"/>
      <c r="H1122" s="59" t="s">
        <v>31</v>
      </c>
      <c r="I1122" s="22">
        <v>0</v>
      </c>
      <c r="J1122" s="4">
        <v>0</v>
      </c>
      <c r="K1122" s="4">
        <v>0</v>
      </c>
      <c r="L1122" s="4"/>
      <c r="M1122" s="4"/>
      <c r="N1122" s="21"/>
      <c r="O1122" s="21"/>
      <c r="P1122" s="21"/>
      <c r="Q1122" s="65"/>
    </row>
    <row r="1123" spans="3:17" s="7" customFormat="1">
      <c r="C1123" s="122"/>
      <c r="D1123" s="102"/>
      <c r="E1123" s="118"/>
      <c r="F1123" s="123"/>
      <c r="G1123" s="123"/>
      <c r="H1123" s="39" t="s">
        <v>35</v>
      </c>
      <c r="I1123" s="22">
        <v>0</v>
      </c>
      <c r="J1123" s="4">
        <v>0</v>
      </c>
      <c r="K1123" s="4">
        <v>0</v>
      </c>
      <c r="L1123" s="4"/>
      <c r="M1123" s="4"/>
      <c r="N1123" s="21"/>
      <c r="O1123" s="21"/>
      <c r="P1123" s="21"/>
      <c r="Q1123" s="65"/>
    </row>
    <row r="1124" spans="3:17" s="7" customFormat="1">
      <c r="C1124" s="122" t="s">
        <v>543</v>
      </c>
      <c r="D1124" s="112" t="s">
        <v>544</v>
      </c>
      <c r="E1124" s="116" t="s">
        <v>538</v>
      </c>
      <c r="F1124" s="123"/>
      <c r="G1124" s="123"/>
      <c r="H1124" s="59" t="s">
        <v>19</v>
      </c>
      <c r="I1124" s="22">
        <f>I1125+I1126+I1127+I1128</f>
        <v>0</v>
      </c>
      <c r="J1124" s="4">
        <f t="shared" ref="J1124:M1124" si="434">J1125+J1126+J1127+J1128</f>
        <v>0</v>
      </c>
      <c r="K1124" s="4">
        <f t="shared" si="434"/>
        <v>0</v>
      </c>
      <c r="L1124" s="4">
        <f t="shared" si="434"/>
        <v>0</v>
      </c>
      <c r="M1124" s="4">
        <f t="shared" si="434"/>
        <v>0</v>
      </c>
      <c r="N1124" s="21"/>
      <c r="O1124" s="21"/>
      <c r="P1124" s="21"/>
      <c r="Q1124" s="65"/>
    </row>
    <row r="1125" spans="3:17" s="7" customFormat="1">
      <c r="C1125" s="122"/>
      <c r="D1125" s="112"/>
      <c r="E1125" s="110"/>
      <c r="F1125" s="123"/>
      <c r="G1125" s="123"/>
      <c r="H1125" s="59" t="s">
        <v>20</v>
      </c>
      <c r="I1125" s="22">
        <f>I1130</f>
        <v>0</v>
      </c>
      <c r="J1125" s="4">
        <f t="shared" ref="J1125:K1125" si="435">J1130</f>
        <v>0</v>
      </c>
      <c r="K1125" s="4">
        <f t="shared" si="435"/>
        <v>0</v>
      </c>
      <c r="L1125" s="4"/>
      <c r="M1125" s="4"/>
      <c r="N1125" s="21"/>
      <c r="O1125" s="21"/>
      <c r="P1125" s="21"/>
      <c r="Q1125" s="65"/>
    </row>
    <row r="1126" spans="3:17" s="7" customFormat="1">
      <c r="C1126" s="122"/>
      <c r="D1126" s="112"/>
      <c r="E1126" s="110"/>
      <c r="F1126" s="123"/>
      <c r="G1126" s="123"/>
      <c r="H1126" s="59" t="s">
        <v>21</v>
      </c>
      <c r="I1126" s="22">
        <v>0</v>
      </c>
      <c r="J1126" s="4">
        <v>0</v>
      </c>
      <c r="K1126" s="4">
        <v>0</v>
      </c>
      <c r="L1126" s="4"/>
      <c r="M1126" s="4"/>
      <c r="N1126" s="21"/>
      <c r="O1126" s="21"/>
      <c r="P1126" s="21"/>
      <c r="Q1126" s="65"/>
    </row>
    <row r="1127" spans="3:17" s="7" customFormat="1">
      <c r="C1127" s="122"/>
      <c r="D1127" s="112"/>
      <c r="E1127" s="110"/>
      <c r="F1127" s="123"/>
      <c r="G1127" s="123"/>
      <c r="H1127" s="59" t="s">
        <v>31</v>
      </c>
      <c r="I1127" s="22">
        <v>0</v>
      </c>
      <c r="J1127" s="4">
        <v>0</v>
      </c>
      <c r="K1127" s="4">
        <v>0</v>
      </c>
      <c r="L1127" s="4"/>
      <c r="M1127" s="4"/>
      <c r="N1127" s="21"/>
      <c r="O1127" s="21"/>
      <c r="P1127" s="21"/>
      <c r="Q1127" s="65"/>
    </row>
    <row r="1128" spans="3:17" s="7" customFormat="1">
      <c r="C1128" s="122"/>
      <c r="D1128" s="112"/>
      <c r="E1128" s="111"/>
      <c r="F1128" s="123"/>
      <c r="G1128" s="123"/>
      <c r="H1128" s="59" t="s">
        <v>35</v>
      </c>
      <c r="I1128" s="22">
        <v>0</v>
      </c>
      <c r="J1128" s="4">
        <v>0</v>
      </c>
      <c r="K1128" s="4">
        <v>0</v>
      </c>
      <c r="L1128" s="4"/>
      <c r="M1128" s="4"/>
      <c r="N1128" s="21"/>
      <c r="O1128" s="21"/>
      <c r="P1128" s="21"/>
      <c r="Q1128" s="65"/>
    </row>
    <row r="1129" spans="3:17" s="7" customFormat="1">
      <c r="C1129" s="122" t="s">
        <v>545</v>
      </c>
      <c r="D1129" s="112" t="s">
        <v>546</v>
      </c>
      <c r="E1129" s="116" t="s">
        <v>538</v>
      </c>
      <c r="F1129" s="123"/>
      <c r="G1129" s="123"/>
      <c r="H1129" s="59" t="s">
        <v>19</v>
      </c>
      <c r="I1129" s="22">
        <f>I1130+I1131+I1132+I1133</f>
        <v>0</v>
      </c>
      <c r="J1129" s="4">
        <f t="shared" ref="J1129:K1129" si="436">J1130+J1131+J1132+J1133</f>
        <v>0</v>
      </c>
      <c r="K1129" s="4">
        <f t="shared" si="436"/>
        <v>0</v>
      </c>
      <c r="L1129" s="4">
        <f t="shared" ref="L1129:M1129" si="437">L1130+L1131+L1133+L1132</f>
        <v>0</v>
      </c>
      <c r="M1129" s="4">
        <f t="shared" si="437"/>
        <v>0</v>
      </c>
      <c r="N1129" s="21"/>
      <c r="O1129" s="21"/>
      <c r="P1129" s="21"/>
      <c r="Q1129" s="65"/>
    </row>
    <row r="1130" spans="3:17" s="7" customFormat="1">
      <c r="C1130" s="122"/>
      <c r="D1130" s="112"/>
      <c r="E1130" s="110"/>
      <c r="F1130" s="123"/>
      <c r="G1130" s="123"/>
      <c r="H1130" s="59" t="s">
        <v>20</v>
      </c>
      <c r="I1130" s="22">
        <v>0</v>
      </c>
      <c r="J1130" s="4">
        <v>0</v>
      </c>
      <c r="K1130" s="4">
        <v>0</v>
      </c>
      <c r="L1130" s="4"/>
      <c r="M1130" s="4"/>
      <c r="N1130" s="21"/>
      <c r="O1130" s="21"/>
      <c r="P1130" s="21"/>
      <c r="Q1130" s="65"/>
    </row>
    <row r="1131" spans="3:17" s="7" customFormat="1">
      <c r="C1131" s="122"/>
      <c r="D1131" s="112"/>
      <c r="E1131" s="110"/>
      <c r="F1131" s="123"/>
      <c r="G1131" s="123"/>
      <c r="H1131" s="59" t="s">
        <v>21</v>
      </c>
      <c r="I1131" s="22">
        <v>0</v>
      </c>
      <c r="J1131" s="4">
        <v>0</v>
      </c>
      <c r="K1131" s="4">
        <v>0</v>
      </c>
      <c r="L1131" s="4"/>
      <c r="M1131" s="4"/>
      <c r="N1131" s="21"/>
      <c r="O1131" s="21"/>
      <c r="P1131" s="21"/>
      <c r="Q1131" s="65"/>
    </row>
    <row r="1132" spans="3:17" s="7" customFormat="1">
      <c r="C1132" s="122"/>
      <c r="D1132" s="112"/>
      <c r="E1132" s="110"/>
      <c r="F1132" s="123"/>
      <c r="G1132" s="123"/>
      <c r="H1132" s="59" t="s">
        <v>31</v>
      </c>
      <c r="I1132" s="22">
        <v>0</v>
      </c>
      <c r="J1132" s="4">
        <v>0</v>
      </c>
      <c r="K1132" s="4">
        <v>0</v>
      </c>
      <c r="L1132" s="4"/>
      <c r="M1132" s="4"/>
      <c r="N1132" s="21"/>
      <c r="O1132" s="21"/>
      <c r="P1132" s="21"/>
      <c r="Q1132" s="65"/>
    </row>
    <row r="1133" spans="3:17" s="7" customFormat="1">
      <c r="C1133" s="122"/>
      <c r="D1133" s="112"/>
      <c r="E1133" s="111"/>
      <c r="F1133" s="123"/>
      <c r="G1133" s="123"/>
      <c r="H1133" s="59" t="s">
        <v>35</v>
      </c>
      <c r="I1133" s="22">
        <v>0</v>
      </c>
      <c r="J1133" s="4">
        <v>0</v>
      </c>
      <c r="K1133" s="4">
        <v>0</v>
      </c>
      <c r="L1133" s="4"/>
      <c r="M1133" s="4"/>
      <c r="N1133" s="21"/>
      <c r="O1133" s="21"/>
      <c r="P1133" s="21"/>
      <c r="Q1133" s="65"/>
    </row>
    <row r="1134" spans="3:17" s="7" customFormat="1">
      <c r="C1134" s="122" t="s">
        <v>547</v>
      </c>
      <c r="D1134" s="112" t="s">
        <v>548</v>
      </c>
      <c r="E1134" s="116" t="s">
        <v>538</v>
      </c>
      <c r="F1134" s="123"/>
      <c r="G1134" s="123"/>
      <c r="H1134" s="59" t="s">
        <v>19</v>
      </c>
      <c r="I1134" s="22">
        <f>I1135+I1136+I1137+I1138</f>
        <v>0</v>
      </c>
      <c r="J1134" s="4">
        <f t="shared" ref="J1134:M1134" si="438">J1135+J1136+J1137+J1138</f>
        <v>0</v>
      </c>
      <c r="K1134" s="4">
        <f t="shared" si="438"/>
        <v>0</v>
      </c>
      <c r="L1134" s="4">
        <f t="shared" si="438"/>
        <v>0</v>
      </c>
      <c r="M1134" s="4">
        <f t="shared" si="438"/>
        <v>0</v>
      </c>
      <c r="N1134" s="21"/>
      <c r="O1134" s="21"/>
      <c r="P1134" s="21"/>
      <c r="Q1134" s="65"/>
    </row>
    <row r="1135" spans="3:17" s="7" customFormat="1">
      <c r="C1135" s="122"/>
      <c r="D1135" s="112"/>
      <c r="E1135" s="110"/>
      <c r="F1135" s="123"/>
      <c r="G1135" s="123"/>
      <c r="H1135" s="59" t="s">
        <v>20</v>
      </c>
      <c r="I1135" s="22">
        <v>0</v>
      </c>
      <c r="J1135" s="4">
        <v>0</v>
      </c>
      <c r="K1135" s="4">
        <v>0</v>
      </c>
      <c r="L1135" s="4"/>
      <c r="M1135" s="4"/>
      <c r="N1135" s="21"/>
      <c r="O1135" s="21"/>
      <c r="P1135" s="21"/>
      <c r="Q1135" s="65"/>
    </row>
    <row r="1136" spans="3:17" s="7" customFormat="1">
      <c r="C1136" s="122"/>
      <c r="D1136" s="112"/>
      <c r="E1136" s="110"/>
      <c r="F1136" s="123"/>
      <c r="G1136" s="123"/>
      <c r="H1136" s="59" t="s">
        <v>21</v>
      </c>
      <c r="I1136" s="22">
        <v>0</v>
      </c>
      <c r="J1136" s="4">
        <v>0</v>
      </c>
      <c r="K1136" s="4">
        <v>0</v>
      </c>
      <c r="L1136" s="4"/>
      <c r="M1136" s="4"/>
      <c r="N1136" s="21"/>
      <c r="O1136" s="21"/>
      <c r="P1136" s="21"/>
      <c r="Q1136" s="65"/>
    </row>
    <row r="1137" spans="3:17" s="7" customFormat="1">
      <c r="C1137" s="122"/>
      <c r="D1137" s="112"/>
      <c r="E1137" s="110"/>
      <c r="F1137" s="123"/>
      <c r="G1137" s="123"/>
      <c r="H1137" s="59" t="s">
        <v>31</v>
      </c>
      <c r="I1137" s="22">
        <v>0</v>
      </c>
      <c r="J1137" s="4">
        <v>0</v>
      </c>
      <c r="K1137" s="4">
        <v>0</v>
      </c>
      <c r="L1137" s="4"/>
      <c r="M1137" s="4"/>
      <c r="N1137" s="21"/>
      <c r="O1137" s="21"/>
      <c r="P1137" s="21"/>
      <c r="Q1137" s="65"/>
    </row>
    <row r="1138" spans="3:17" s="7" customFormat="1">
      <c r="C1138" s="122"/>
      <c r="D1138" s="112"/>
      <c r="E1138" s="111"/>
      <c r="F1138" s="123"/>
      <c r="G1138" s="123"/>
      <c r="H1138" s="59" t="s">
        <v>35</v>
      </c>
      <c r="I1138" s="22">
        <v>0</v>
      </c>
      <c r="J1138" s="4">
        <v>0</v>
      </c>
      <c r="K1138" s="4">
        <v>0</v>
      </c>
      <c r="L1138" s="4"/>
      <c r="M1138" s="4"/>
      <c r="N1138" s="21"/>
      <c r="O1138" s="21"/>
      <c r="P1138" s="21"/>
      <c r="Q1138" s="65"/>
    </row>
    <row r="1139" spans="3:17" s="7" customFormat="1">
      <c r="C1139" s="122" t="s">
        <v>549</v>
      </c>
      <c r="D1139" s="112" t="s">
        <v>550</v>
      </c>
      <c r="E1139" s="116" t="s">
        <v>538</v>
      </c>
      <c r="F1139" s="123"/>
      <c r="G1139" s="123"/>
      <c r="H1139" s="59" t="s">
        <v>19</v>
      </c>
      <c r="I1139" s="22">
        <f>I1140+I1141+I1142+I1143</f>
        <v>0</v>
      </c>
      <c r="J1139" s="4">
        <f t="shared" ref="J1139:M1139" si="439">J1140+J1141+J1142+J1143</f>
        <v>0</v>
      </c>
      <c r="K1139" s="4">
        <f t="shared" si="439"/>
        <v>0</v>
      </c>
      <c r="L1139" s="4">
        <f t="shared" si="439"/>
        <v>0</v>
      </c>
      <c r="M1139" s="4">
        <f t="shared" si="439"/>
        <v>0</v>
      </c>
      <c r="N1139" s="21"/>
      <c r="O1139" s="21"/>
      <c r="P1139" s="21"/>
      <c r="Q1139" s="65"/>
    </row>
    <row r="1140" spans="3:17" s="7" customFormat="1">
      <c r="C1140" s="122"/>
      <c r="D1140" s="112"/>
      <c r="E1140" s="110"/>
      <c r="F1140" s="123"/>
      <c r="G1140" s="123"/>
      <c r="H1140" s="59" t="s">
        <v>20</v>
      </c>
      <c r="I1140" s="22">
        <f t="shared" ref="I1140:K1143" si="440">I1145</f>
        <v>0</v>
      </c>
      <c r="J1140" s="4">
        <f t="shared" si="440"/>
        <v>0</v>
      </c>
      <c r="K1140" s="4">
        <f t="shared" si="440"/>
        <v>0</v>
      </c>
      <c r="L1140" s="4"/>
      <c r="M1140" s="4"/>
      <c r="N1140" s="21"/>
      <c r="O1140" s="21"/>
      <c r="P1140" s="21"/>
      <c r="Q1140" s="65"/>
    </row>
    <row r="1141" spans="3:17" s="7" customFormat="1">
      <c r="C1141" s="122"/>
      <c r="D1141" s="112"/>
      <c r="E1141" s="110"/>
      <c r="F1141" s="123"/>
      <c r="G1141" s="123"/>
      <c r="H1141" s="59" t="s">
        <v>21</v>
      </c>
      <c r="I1141" s="22">
        <f t="shared" si="440"/>
        <v>0</v>
      </c>
      <c r="J1141" s="4">
        <f t="shared" si="440"/>
        <v>0</v>
      </c>
      <c r="K1141" s="4">
        <f t="shared" si="440"/>
        <v>0</v>
      </c>
      <c r="L1141" s="4"/>
      <c r="M1141" s="4"/>
      <c r="N1141" s="21"/>
      <c r="O1141" s="21"/>
      <c r="P1141" s="21"/>
      <c r="Q1141" s="65"/>
    </row>
    <row r="1142" spans="3:17" s="7" customFormat="1">
      <c r="C1142" s="122"/>
      <c r="D1142" s="112"/>
      <c r="E1142" s="110"/>
      <c r="F1142" s="123"/>
      <c r="G1142" s="123"/>
      <c r="H1142" s="59" t="s">
        <v>31</v>
      </c>
      <c r="I1142" s="22">
        <f t="shared" si="440"/>
        <v>0</v>
      </c>
      <c r="J1142" s="4">
        <f t="shared" si="440"/>
        <v>0</v>
      </c>
      <c r="K1142" s="4">
        <f t="shared" si="440"/>
        <v>0</v>
      </c>
      <c r="L1142" s="4"/>
      <c r="M1142" s="4"/>
      <c r="N1142" s="21"/>
      <c r="O1142" s="21"/>
      <c r="P1142" s="21"/>
      <c r="Q1142" s="65"/>
    </row>
    <row r="1143" spans="3:17" s="7" customFormat="1">
      <c r="C1143" s="122"/>
      <c r="D1143" s="112"/>
      <c r="E1143" s="111"/>
      <c r="F1143" s="123"/>
      <c r="G1143" s="123"/>
      <c r="H1143" s="59" t="s">
        <v>35</v>
      </c>
      <c r="I1143" s="22">
        <f t="shared" si="440"/>
        <v>0</v>
      </c>
      <c r="J1143" s="4">
        <f t="shared" si="440"/>
        <v>0</v>
      </c>
      <c r="K1143" s="4">
        <f t="shared" si="440"/>
        <v>0</v>
      </c>
      <c r="L1143" s="4"/>
      <c r="M1143" s="4"/>
      <c r="N1143" s="21"/>
      <c r="O1143" s="21"/>
      <c r="P1143" s="21"/>
      <c r="Q1143" s="65"/>
    </row>
    <row r="1144" spans="3:17" s="7" customFormat="1">
      <c r="C1144" s="122" t="s">
        <v>551</v>
      </c>
      <c r="D1144" s="112" t="s">
        <v>552</v>
      </c>
      <c r="E1144" s="116" t="s">
        <v>538</v>
      </c>
      <c r="F1144" s="123"/>
      <c r="G1144" s="123"/>
      <c r="H1144" s="59" t="s">
        <v>19</v>
      </c>
      <c r="I1144" s="22">
        <f>I1145+I1146+I1147+I1148</f>
        <v>0</v>
      </c>
      <c r="J1144" s="4">
        <f t="shared" ref="J1144:M1144" si="441">J1145+J1146+J1147+J1148</f>
        <v>0</v>
      </c>
      <c r="K1144" s="4">
        <f t="shared" si="441"/>
        <v>0</v>
      </c>
      <c r="L1144" s="4">
        <f t="shared" si="441"/>
        <v>0</v>
      </c>
      <c r="M1144" s="4">
        <f t="shared" si="441"/>
        <v>0</v>
      </c>
      <c r="N1144" s="21"/>
      <c r="O1144" s="21"/>
      <c r="P1144" s="21"/>
      <c r="Q1144" s="65"/>
    </row>
    <row r="1145" spans="3:17" s="7" customFormat="1">
      <c r="C1145" s="122"/>
      <c r="D1145" s="112"/>
      <c r="E1145" s="110"/>
      <c r="F1145" s="123"/>
      <c r="G1145" s="123"/>
      <c r="H1145" s="59" t="s">
        <v>20</v>
      </c>
      <c r="I1145" s="22">
        <v>0</v>
      </c>
      <c r="J1145" s="4">
        <v>0</v>
      </c>
      <c r="K1145" s="4">
        <v>0</v>
      </c>
      <c r="L1145" s="4"/>
      <c r="M1145" s="4"/>
      <c r="N1145" s="21"/>
      <c r="O1145" s="21"/>
      <c r="P1145" s="21"/>
      <c r="Q1145" s="65"/>
    </row>
    <row r="1146" spans="3:17" s="7" customFormat="1">
      <c r="C1146" s="122"/>
      <c r="D1146" s="112"/>
      <c r="E1146" s="110"/>
      <c r="F1146" s="123"/>
      <c r="G1146" s="123"/>
      <c r="H1146" s="59" t="s">
        <v>21</v>
      </c>
      <c r="I1146" s="22">
        <v>0</v>
      </c>
      <c r="J1146" s="4">
        <v>0</v>
      </c>
      <c r="K1146" s="4">
        <v>0</v>
      </c>
      <c r="L1146" s="4"/>
      <c r="M1146" s="4"/>
      <c r="N1146" s="21"/>
      <c r="O1146" s="21"/>
      <c r="P1146" s="21"/>
      <c r="Q1146" s="65"/>
    </row>
    <row r="1147" spans="3:17" s="7" customFormat="1">
      <c r="C1147" s="122"/>
      <c r="D1147" s="112"/>
      <c r="E1147" s="110"/>
      <c r="F1147" s="123"/>
      <c r="G1147" s="123"/>
      <c r="H1147" s="59" t="s">
        <v>31</v>
      </c>
      <c r="I1147" s="22">
        <v>0</v>
      </c>
      <c r="J1147" s="4">
        <v>0</v>
      </c>
      <c r="K1147" s="4">
        <v>0</v>
      </c>
      <c r="L1147" s="4"/>
      <c r="M1147" s="4"/>
      <c r="N1147" s="21"/>
      <c r="O1147" s="21"/>
      <c r="P1147" s="21"/>
      <c r="Q1147" s="65"/>
    </row>
    <row r="1148" spans="3:17" s="7" customFormat="1">
      <c r="C1148" s="122"/>
      <c r="D1148" s="112"/>
      <c r="E1148" s="111"/>
      <c r="F1148" s="123"/>
      <c r="G1148" s="123"/>
      <c r="H1148" s="59" t="s">
        <v>35</v>
      </c>
      <c r="I1148" s="22">
        <v>0</v>
      </c>
      <c r="J1148" s="4">
        <v>0</v>
      </c>
      <c r="K1148" s="4">
        <v>0</v>
      </c>
      <c r="L1148" s="4"/>
      <c r="M1148" s="4"/>
      <c r="N1148" s="21"/>
      <c r="O1148" s="21"/>
      <c r="P1148" s="21"/>
      <c r="Q1148" s="65"/>
    </row>
    <row r="1149" spans="3:17" s="7" customFormat="1">
      <c r="C1149" s="97" t="s">
        <v>553</v>
      </c>
      <c r="D1149" s="100" t="s">
        <v>554</v>
      </c>
      <c r="E1149" s="116" t="s">
        <v>538</v>
      </c>
      <c r="F1149" s="119"/>
      <c r="G1149" s="119"/>
      <c r="H1149" s="59" t="s">
        <v>19</v>
      </c>
      <c r="I1149" s="22">
        <f>I1150+I1151+I1152+I1153</f>
        <v>0</v>
      </c>
      <c r="J1149" s="4">
        <f t="shared" ref="J1149:M1149" si="442">J1150+J1151+J1152+J1153</f>
        <v>0</v>
      </c>
      <c r="K1149" s="4">
        <f t="shared" si="442"/>
        <v>0</v>
      </c>
      <c r="L1149" s="4">
        <f t="shared" si="442"/>
        <v>0</v>
      </c>
      <c r="M1149" s="4">
        <f t="shared" si="442"/>
        <v>0</v>
      </c>
      <c r="N1149" s="21"/>
      <c r="O1149" s="21"/>
      <c r="P1149" s="21"/>
      <c r="Q1149" s="65"/>
    </row>
    <row r="1150" spans="3:17" s="7" customFormat="1">
      <c r="C1150" s="98"/>
      <c r="D1150" s="101"/>
      <c r="E1150" s="117"/>
      <c r="F1150" s="120"/>
      <c r="G1150" s="120"/>
      <c r="H1150" s="59" t="s">
        <v>20</v>
      </c>
      <c r="I1150" s="22">
        <f t="shared" ref="I1150:K1153" si="443">I1155</f>
        <v>0</v>
      </c>
      <c r="J1150" s="4">
        <f t="shared" si="443"/>
        <v>0</v>
      </c>
      <c r="K1150" s="4">
        <f t="shared" si="443"/>
        <v>0</v>
      </c>
      <c r="L1150" s="4"/>
      <c r="M1150" s="4"/>
      <c r="N1150" s="21"/>
      <c r="O1150" s="21"/>
      <c r="P1150" s="21"/>
      <c r="Q1150" s="65"/>
    </row>
    <row r="1151" spans="3:17" s="7" customFormat="1">
      <c r="C1151" s="98"/>
      <c r="D1151" s="101"/>
      <c r="E1151" s="117"/>
      <c r="F1151" s="120"/>
      <c r="G1151" s="120"/>
      <c r="H1151" s="59" t="s">
        <v>21</v>
      </c>
      <c r="I1151" s="22">
        <f t="shared" si="443"/>
        <v>0</v>
      </c>
      <c r="J1151" s="4">
        <f t="shared" si="443"/>
        <v>0</v>
      </c>
      <c r="K1151" s="4">
        <f t="shared" si="443"/>
        <v>0</v>
      </c>
      <c r="L1151" s="4"/>
      <c r="M1151" s="4"/>
      <c r="N1151" s="21"/>
      <c r="O1151" s="21"/>
      <c r="P1151" s="21"/>
      <c r="Q1151" s="65"/>
    </row>
    <row r="1152" spans="3:17" s="7" customFormat="1">
      <c r="C1152" s="98"/>
      <c r="D1152" s="101"/>
      <c r="E1152" s="117"/>
      <c r="F1152" s="120"/>
      <c r="G1152" s="120"/>
      <c r="H1152" s="59" t="s">
        <v>31</v>
      </c>
      <c r="I1152" s="22">
        <f t="shared" si="443"/>
        <v>0</v>
      </c>
      <c r="J1152" s="4">
        <f t="shared" si="443"/>
        <v>0</v>
      </c>
      <c r="K1152" s="4">
        <f t="shared" si="443"/>
        <v>0</v>
      </c>
      <c r="L1152" s="4"/>
      <c r="M1152" s="4"/>
      <c r="N1152" s="21"/>
      <c r="O1152" s="21"/>
      <c r="P1152" s="21"/>
      <c r="Q1152" s="65"/>
    </row>
    <row r="1153" spans="3:17" s="7" customFormat="1">
      <c r="C1153" s="99"/>
      <c r="D1153" s="102"/>
      <c r="E1153" s="118"/>
      <c r="F1153" s="121"/>
      <c r="G1153" s="121"/>
      <c r="H1153" s="59" t="s">
        <v>35</v>
      </c>
      <c r="I1153" s="22">
        <f t="shared" si="443"/>
        <v>0</v>
      </c>
      <c r="J1153" s="4">
        <f t="shared" si="443"/>
        <v>0</v>
      </c>
      <c r="K1153" s="4">
        <f t="shared" si="443"/>
        <v>0</v>
      </c>
      <c r="L1153" s="4"/>
      <c r="M1153" s="4"/>
      <c r="N1153" s="21"/>
      <c r="O1153" s="21"/>
      <c r="P1153" s="21"/>
      <c r="Q1153" s="65"/>
    </row>
    <row r="1154" spans="3:17" s="7" customFormat="1">
      <c r="C1154" s="122" t="s">
        <v>555</v>
      </c>
      <c r="D1154" s="112" t="s">
        <v>556</v>
      </c>
      <c r="E1154" s="129" t="s">
        <v>349</v>
      </c>
      <c r="F1154" s="171"/>
      <c r="G1154" s="171"/>
      <c r="H1154" s="59" t="s">
        <v>19</v>
      </c>
      <c r="I1154" s="22">
        <f>I1155+I1156+I1157+I1158</f>
        <v>0</v>
      </c>
      <c r="J1154" s="4">
        <f t="shared" ref="J1154:M1154" si="444">J1155+J1156+J1157+J1158</f>
        <v>0</v>
      </c>
      <c r="K1154" s="4">
        <f t="shared" si="444"/>
        <v>0</v>
      </c>
      <c r="L1154" s="4">
        <f t="shared" si="444"/>
        <v>0</v>
      </c>
      <c r="M1154" s="4">
        <f t="shared" si="444"/>
        <v>0</v>
      </c>
      <c r="N1154" s="21"/>
      <c r="O1154" s="21"/>
      <c r="P1154" s="21"/>
      <c r="Q1154" s="65"/>
    </row>
    <row r="1155" spans="3:17" s="7" customFormat="1">
      <c r="C1155" s="122"/>
      <c r="D1155" s="112"/>
      <c r="E1155" s="129"/>
      <c r="F1155" s="171"/>
      <c r="G1155" s="171"/>
      <c r="H1155" s="59" t="s">
        <v>20</v>
      </c>
      <c r="I1155" s="22">
        <v>0</v>
      </c>
      <c r="J1155" s="4">
        <v>0</v>
      </c>
      <c r="K1155" s="4">
        <v>0</v>
      </c>
      <c r="L1155" s="4"/>
      <c r="M1155" s="4"/>
      <c r="N1155" s="21"/>
      <c r="O1155" s="21"/>
      <c r="P1155" s="21"/>
      <c r="Q1155" s="65"/>
    </row>
    <row r="1156" spans="3:17" s="7" customFormat="1">
      <c r="C1156" s="122"/>
      <c r="D1156" s="112"/>
      <c r="E1156" s="129"/>
      <c r="F1156" s="171"/>
      <c r="G1156" s="171"/>
      <c r="H1156" s="59" t="s">
        <v>21</v>
      </c>
      <c r="I1156" s="22">
        <v>0</v>
      </c>
      <c r="J1156" s="4">
        <v>0</v>
      </c>
      <c r="K1156" s="4">
        <v>0</v>
      </c>
      <c r="L1156" s="4"/>
      <c r="M1156" s="4"/>
      <c r="N1156" s="21"/>
      <c r="O1156" s="21"/>
      <c r="P1156" s="21"/>
      <c r="Q1156" s="65"/>
    </row>
    <row r="1157" spans="3:17" s="7" customFormat="1">
      <c r="C1157" s="122"/>
      <c r="D1157" s="112"/>
      <c r="E1157" s="129"/>
      <c r="F1157" s="171"/>
      <c r="G1157" s="171"/>
      <c r="H1157" s="59" t="s">
        <v>31</v>
      </c>
      <c r="I1157" s="22">
        <v>0</v>
      </c>
      <c r="J1157" s="4">
        <v>0</v>
      </c>
      <c r="K1157" s="4">
        <v>0</v>
      </c>
      <c r="L1157" s="4"/>
      <c r="M1157" s="4"/>
      <c r="N1157" s="21"/>
      <c r="O1157" s="21"/>
      <c r="P1157" s="21"/>
      <c r="Q1157" s="65"/>
    </row>
    <row r="1158" spans="3:17" s="7" customFormat="1">
      <c r="C1158" s="122"/>
      <c r="D1158" s="112"/>
      <c r="E1158" s="129"/>
      <c r="F1158" s="171"/>
      <c r="G1158" s="171"/>
      <c r="H1158" s="59" t="s">
        <v>35</v>
      </c>
      <c r="I1158" s="22">
        <v>0</v>
      </c>
      <c r="J1158" s="4">
        <v>0</v>
      </c>
      <c r="K1158" s="4">
        <v>0</v>
      </c>
      <c r="L1158" s="4"/>
      <c r="M1158" s="4"/>
      <c r="N1158" s="21"/>
      <c r="O1158" s="21"/>
      <c r="P1158" s="21"/>
      <c r="Q1158" s="65"/>
    </row>
    <row r="1159" spans="3:17" s="15" customFormat="1">
      <c r="C1159" s="122">
        <v>8</v>
      </c>
      <c r="D1159" s="112" t="s">
        <v>557</v>
      </c>
      <c r="E1159" s="129" t="s">
        <v>558</v>
      </c>
      <c r="F1159" s="171">
        <v>2021</v>
      </c>
      <c r="G1159" s="171">
        <v>2023</v>
      </c>
      <c r="H1159" s="69" t="s">
        <v>19</v>
      </c>
      <c r="I1159" s="22">
        <f>I1160+I1161+I1162+I1163</f>
        <v>103376</v>
      </c>
      <c r="J1159" s="4">
        <f t="shared" ref="J1159:M1159" si="445">J1160+J1161+J1162+J1163</f>
        <v>103376</v>
      </c>
      <c r="K1159" s="4">
        <f t="shared" si="445"/>
        <v>103117.9</v>
      </c>
      <c r="L1159" s="74">
        <f t="shared" si="445"/>
        <v>25039.599999999999</v>
      </c>
      <c r="M1159" s="74">
        <f t="shared" si="445"/>
        <v>28313.699999999997</v>
      </c>
      <c r="N1159" s="21">
        <f t="shared" si="425"/>
        <v>27.389045813341582</v>
      </c>
      <c r="O1159" s="21">
        <f t="shared" si="426"/>
        <v>27.389045813341582</v>
      </c>
      <c r="P1159" s="21">
        <f t="shared" si="427"/>
        <v>24.282496055486003</v>
      </c>
      <c r="Q1159" s="66"/>
    </row>
    <row r="1160" spans="3:17" s="15" customFormat="1">
      <c r="C1160" s="122"/>
      <c r="D1160" s="112"/>
      <c r="E1160" s="129"/>
      <c r="F1160" s="171"/>
      <c r="G1160" s="171"/>
      <c r="H1160" s="69" t="s">
        <v>20</v>
      </c>
      <c r="I1160" s="22">
        <f t="shared" ref="I1160:M1163" si="446">I1165</f>
        <v>93408.3</v>
      </c>
      <c r="J1160" s="4">
        <f>J1165</f>
        <v>93408.3</v>
      </c>
      <c r="K1160" s="4">
        <f t="shared" si="446"/>
        <v>93150.2</v>
      </c>
      <c r="L1160" s="74">
        <f t="shared" si="446"/>
        <v>25039.599999999999</v>
      </c>
      <c r="M1160" s="74">
        <f t="shared" si="446"/>
        <v>25039.599999999999</v>
      </c>
      <c r="N1160" s="21">
        <f t="shared" si="425"/>
        <v>26.806611403911639</v>
      </c>
      <c r="O1160" s="21">
        <f t="shared" si="426"/>
        <v>26.806611403911639</v>
      </c>
      <c r="P1160" s="21">
        <f t="shared" si="427"/>
        <v>26.880886997558779</v>
      </c>
      <c r="Q1160" s="66"/>
    </row>
    <row r="1161" spans="3:17" s="15" customFormat="1">
      <c r="C1161" s="122"/>
      <c r="D1161" s="112"/>
      <c r="E1161" s="129"/>
      <c r="F1161" s="171"/>
      <c r="G1161" s="171"/>
      <c r="H1161" s="69" t="s">
        <v>21</v>
      </c>
      <c r="I1161" s="22">
        <f t="shared" si="446"/>
        <v>0</v>
      </c>
      <c r="J1161" s="4">
        <f t="shared" si="446"/>
        <v>0</v>
      </c>
      <c r="K1161" s="4">
        <f t="shared" si="446"/>
        <v>0</v>
      </c>
      <c r="L1161" s="74">
        <f t="shared" si="446"/>
        <v>0</v>
      </c>
      <c r="M1161" s="74">
        <f t="shared" si="446"/>
        <v>0</v>
      </c>
      <c r="N1161" s="21"/>
      <c r="O1161" s="21"/>
      <c r="P1161" s="21"/>
      <c r="Q1161" s="66"/>
    </row>
    <row r="1162" spans="3:17" s="15" customFormat="1">
      <c r="C1162" s="122"/>
      <c r="D1162" s="112"/>
      <c r="E1162" s="129"/>
      <c r="F1162" s="171"/>
      <c r="G1162" s="171"/>
      <c r="H1162" s="69" t="s">
        <v>31</v>
      </c>
      <c r="I1162" s="22">
        <f t="shared" si="446"/>
        <v>9967.7000000000007</v>
      </c>
      <c r="J1162" s="4">
        <f t="shared" si="446"/>
        <v>9967.7000000000007</v>
      </c>
      <c r="K1162" s="4">
        <f t="shared" si="446"/>
        <v>9967.7000000000007</v>
      </c>
      <c r="L1162" s="74">
        <f t="shared" si="446"/>
        <v>0</v>
      </c>
      <c r="M1162" s="74">
        <f t="shared" si="446"/>
        <v>3274.1</v>
      </c>
      <c r="N1162" s="21">
        <f t="shared" si="425"/>
        <v>32.847096120469111</v>
      </c>
      <c r="O1162" s="21">
        <f t="shared" si="426"/>
        <v>32.847096120469111</v>
      </c>
      <c r="P1162" s="21">
        <f t="shared" si="427"/>
        <v>0</v>
      </c>
      <c r="Q1162" s="66"/>
    </row>
    <row r="1163" spans="3:17" s="15" customFormat="1">
      <c r="C1163" s="122"/>
      <c r="D1163" s="112"/>
      <c r="E1163" s="129"/>
      <c r="F1163" s="171"/>
      <c r="G1163" s="171"/>
      <c r="H1163" s="69" t="s">
        <v>35</v>
      </c>
      <c r="I1163" s="22">
        <f t="shared" si="446"/>
        <v>0</v>
      </c>
      <c r="J1163" s="4">
        <f t="shared" si="446"/>
        <v>0</v>
      </c>
      <c r="K1163" s="4">
        <f t="shared" si="446"/>
        <v>0</v>
      </c>
      <c r="L1163" s="74"/>
      <c r="M1163" s="74"/>
      <c r="N1163" s="21"/>
      <c r="O1163" s="21"/>
      <c r="P1163" s="21"/>
      <c r="Q1163" s="66"/>
    </row>
    <row r="1164" spans="3:17" s="7" customFormat="1">
      <c r="C1164" s="122" t="s">
        <v>559</v>
      </c>
      <c r="D1164" s="112" t="s">
        <v>560</v>
      </c>
      <c r="E1164" s="129" t="s">
        <v>558</v>
      </c>
      <c r="F1164" s="171">
        <v>2021</v>
      </c>
      <c r="G1164" s="171">
        <v>2023</v>
      </c>
      <c r="H1164" s="69" t="s">
        <v>19</v>
      </c>
      <c r="I1164" s="22">
        <f>I1165+I1166+I1167+I1168</f>
        <v>103376</v>
      </c>
      <c r="J1164" s="4">
        <f t="shared" ref="J1164:M1164" si="447">J1165+J1166+J1167+J1168</f>
        <v>103376</v>
      </c>
      <c r="K1164" s="4">
        <f t="shared" si="447"/>
        <v>103117.9</v>
      </c>
      <c r="L1164" s="74">
        <f t="shared" si="447"/>
        <v>25039.599999999999</v>
      </c>
      <c r="M1164" s="74">
        <f t="shared" si="447"/>
        <v>28313.699999999997</v>
      </c>
      <c r="N1164" s="21">
        <f t="shared" si="425"/>
        <v>27.389045813341582</v>
      </c>
      <c r="O1164" s="21">
        <f t="shared" si="426"/>
        <v>27.389045813341582</v>
      </c>
      <c r="P1164" s="21">
        <f t="shared" si="427"/>
        <v>24.282496055486003</v>
      </c>
      <c r="Q1164" s="65"/>
    </row>
    <row r="1165" spans="3:17" s="7" customFormat="1">
      <c r="C1165" s="122"/>
      <c r="D1165" s="112"/>
      <c r="E1165" s="129"/>
      <c r="F1165" s="171"/>
      <c r="G1165" s="171"/>
      <c r="H1165" s="69" t="s">
        <v>20</v>
      </c>
      <c r="I1165" s="22">
        <v>93408.3</v>
      </c>
      <c r="J1165" s="4">
        <v>93408.3</v>
      </c>
      <c r="K1165" s="4">
        <v>93150.2</v>
      </c>
      <c r="L1165" s="74">
        <v>25039.599999999999</v>
      </c>
      <c r="M1165" s="74">
        <v>25039.599999999999</v>
      </c>
      <c r="N1165" s="21">
        <f t="shared" si="425"/>
        <v>26.806611403911639</v>
      </c>
      <c r="O1165" s="21">
        <f t="shared" si="426"/>
        <v>26.806611403911639</v>
      </c>
      <c r="P1165" s="21">
        <f t="shared" si="427"/>
        <v>26.880886997558779</v>
      </c>
      <c r="Q1165" s="65"/>
    </row>
    <row r="1166" spans="3:17" s="7" customFormat="1">
      <c r="C1166" s="122"/>
      <c r="D1166" s="112"/>
      <c r="E1166" s="129"/>
      <c r="F1166" s="171"/>
      <c r="G1166" s="171"/>
      <c r="H1166" s="69" t="s">
        <v>21</v>
      </c>
      <c r="I1166" s="22">
        <v>0</v>
      </c>
      <c r="J1166" s="4">
        <v>0</v>
      </c>
      <c r="K1166" s="4">
        <v>0</v>
      </c>
      <c r="L1166" s="74"/>
      <c r="M1166" s="74"/>
      <c r="N1166" s="21"/>
      <c r="O1166" s="21"/>
      <c r="P1166" s="21"/>
      <c r="Q1166" s="65"/>
    </row>
    <row r="1167" spans="3:17" s="7" customFormat="1">
      <c r="C1167" s="122"/>
      <c r="D1167" s="112"/>
      <c r="E1167" s="129"/>
      <c r="F1167" s="171"/>
      <c r="G1167" s="171"/>
      <c r="H1167" s="69" t="s">
        <v>31</v>
      </c>
      <c r="I1167" s="22">
        <v>9967.7000000000007</v>
      </c>
      <c r="J1167" s="4">
        <v>9967.7000000000007</v>
      </c>
      <c r="K1167" s="4">
        <v>9967.7000000000007</v>
      </c>
      <c r="L1167" s="74"/>
      <c r="M1167" s="74">
        <v>3274.1</v>
      </c>
      <c r="N1167" s="21">
        <f t="shared" ref="N1167:N1225" si="448">M1167/I1167*100</f>
        <v>32.847096120469111</v>
      </c>
      <c r="O1167" s="21">
        <f t="shared" ref="O1167:O1225" si="449">M1167/J1167*100</f>
        <v>32.847096120469111</v>
      </c>
      <c r="P1167" s="21">
        <f t="shared" ref="P1167:P1225" si="450">L1167/K1167*100</f>
        <v>0</v>
      </c>
      <c r="Q1167" s="65"/>
    </row>
    <row r="1168" spans="3:17" s="7" customFormat="1">
      <c r="C1168" s="122"/>
      <c r="D1168" s="112"/>
      <c r="E1168" s="129"/>
      <c r="F1168" s="171"/>
      <c r="G1168" s="171"/>
      <c r="H1168" s="59" t="s">
        <v>35</v>
      </c>
      <c r="I1168" s="22">
        <v>0</v>
      </c>
      <c r="J1168" s="4">
        <v>0</v>
      </c>
      <c r="K1168" s="4">
        <v>0</v>
      </c>
      <c r="L1168" s="4"/>
      <c r="M1168" s="4"/>
      <c r="N1168" s="21"/>
      <c r="O1168" s="21"/>
      <c r="P1168" s="21"/>
      <c r="Q1168" s="65"/>
    </row>
    <row r="1169" spans="3:17" s="15" customFormat="1">
      <c r="C1169" s="97" t="s">
        <v>561</v>
      </c>
      <c r="D1169" s="112" t="s">
        <v>562</v>
      </c>
      <c r="E1169" s="129" t="s">
        <v>349</v>
      </c>
      <c r="F1169" s="171">
        <v>2021</v>
      </c>
      <c r="G1169" s="171">
        <v>2023</v>
      </c>
      <c r="H1169" s="59" t="s">
        <v>19</v>
      </c>
      <c r="I1169" s="22">
        <f>I1170+I1171+I1172+I1173</f>
        <v>6450</v>
      </c>
      <c r="J1169" s="4">
        <f t="shared" ref="J1169:K1169" si="451">J1170+J1171+J1172+J1173</f>
        <v>6450</v>
      </c>
      <c r="K1169" s="4">
        <f t="shared" si="451"/>
        <v>6360</v>
      </c>
      <c r="L1169" s="4">
        <f t="shared" ref="L1169:M1169" si="452">L1170+L1171+L1172+L1173</f>
        <v>305.60000000000002</v>
      </c>
      <c r="M1169" s="4">
        <f t="shared" si="452"/>
        <v>305.60000000000002</v>
      </c>
      <c r="N1169" s="21">
        <f t="shared" si="448"/>
        <v>4.7379844961240316</v>
      </c>
      <c r="O1169" s="21">
        <f t="shared" si="449"/>
        <v>4.7379844961240316</v>
      </c>
      <c r="P1169" s="21">
        <f t="shared" si="450"/>
        <v>4.8050314465408803</v>
      </c>
      <c r="Q1169" s="66"/>
    </row>
    <row r="1170" spans="3:17" s="15" customFormat="1">
      <c r="C1170" s="98"/>
      <c r="D1170" s="112"/>
      <c r="E1170" s="129"/>
      <c r="F1170" s="171"/>
      <c r="G1170" s="171"/>
      <c r="H1170" s="59" t="s">
        <v>20</v>
      </c>
      <c r="I1170" s="40">
        <f t="shared" ref="I1170:K1173" si="453">I1175+I1180+I1215</f>
        <v>6450</v>
      </c>
      <c r="J1170" s="41">
        <f t="shared" si="453"/>
        <v>6450</v>
      </c>
      <c r="K1170" s="41">
        <f t="shared" si="453"/>
        <v>6360</v>
      </c>
      <c r="L1170" s="41">
        <f t="shared" ref="L1170:M1170" si="454">L1175+L1180+L1215</f>
        <v>305.60000000000002</v>
      </c>
      <c r="M1170" s="41">
        <f t="shared" si="454"/>
        <v>305.60000000000002</v>
      </c>
      <c r="N1170" s="21">
        <f t="shared" si="448"/>
        <v>4.7379844961240316</v>
      </c>
      <c r="O1170" s="21">
        <f t="shared" si="449"/>
        <v>4.7379844961240316</v>
      </c>
      <c r="P1170" s="21">
        <f t="shared" si="450"/>
        <v>4.8050314465408803</v>
      </c>
      <c r="Q1170" s="66"/>
    </row>
    <row r="1171" spans="3:17" s="15" customFormat="1">
      <c r="C1171" s="98"/>
      <c r="D1171" s="112"/>
      <c r="E1171" s="129"/>
      <c r="F1171" s="171"/>
      <c r="G1171" s="171"/>
      <c r="H1171" s="59" t="s">
        <v>21</v>
      </c>
      <c r="I1171" s="40">
        <f t="shared" si="453"/>
        <v>0</v>
      </c>
      <c r="J1171" s="41">
        <f t="shared" si="453"/>
        <v>0</v>
      </c>
      <c r="K1171" s="41">
        <f t="shared" si="453"/>
        <v>0</v>
      </c>
      <c r="L1171" s="41">
        <f t="shared" ref="L1171:M1171" si="455">L1176+L1181+L1216</f>
        <v>0</v>
      </c>
      <c r="M1171" s="41">
        <f t="shared" si="455"/>
        <v>0</v>
      </c>
      <c r="N1171" s="21"/>
      <c r="O1171" s="21"/>
      <c r="P1171" s="21"/>
      <c r="Q1171" s="66"/>
    </row>
    <row r="1172" spans="3:17" s="15" customFormat="1">
      <c r="C1172" s="98"/>
      <c r="D1172" s="112"/>
      <c r="E1172" s="129"/>
      <c r="F1172" s="171"/>
      <c r="G1172" s="171"/>
      <c r="H1172" s="59" t="s">
        <v>31</v>
      </c>
      <c r="I1172" s="40">
        <f t="shared" si="453"/>
        <v>0</v>
      </c>
      <c r="J1172" s="41">
        <f t="shared" si="453"/>
        <v>0</v>
      </c>
      <c r="K1172" s="41">
        <f t="shared" si="453"/>
        <v>0</v>
      </c>
      <c r="L1172" s="41">
        <f t="shared" ref="L1172:M1172" si="456">L1177+L1182+L1217</f>
        <v>0</v>
      </c>
      <c r="M1172" s="41">
        <f t="shared" si="456"/>
        <v>0</v>
      </c>
      <c r="N1172" s="21"/>
      <c r="O1172" s="21"/>
      <c r="P1172" s="21"/>
      <c r="Q1172" s="66"/>
    </row>
    <row r="1173" spans="3:17" s="15" customFormat="1">
      <c r="C1173" s="99"/>
      <c r="D1173" s="112"/>
      <c r="E1173" s="129"/>
      <c r="F1173" s="171"/>
      <c r="G1173" s="171"/>
      <c r="H1173" s="59" t="s">
        <v>35</v>
      </c>
      <c r="I1173" s="40">
        <f t="shared" si="453"/>
        <v>0</v>
      </c>
      <c r="J1173" s="41">
        <f t="shared" si="453"/>
        <v>0</v>
      </c>
      <c r="K1173" s="41">
        <f t="shared" si="453"/>
        <v>0</v>
      </c>
      <c r="L1173" s="41">
        <f t="shared" ref="L1173:M1173" si="457">L1178+L1183+L1218</f>
        <v>0</v>
      </c>
      <c r="M1173" s="41">
        <f t="shared" si="457"/>
        <v>0</v>
      </c>
      <c r="N1173" s="21"/>
      <c r="O1173" s="21"/>
      <c r="P1173" s="21"/>
      <c r="Q1173" s="66"/>
    </row>
    <row r="1174" spans="3:17" s="7" customFormat="1" hidden="1">
      <c r="C1174" s="97" t="s">
        <v>563</v>
      </c>
      <c r="D1174" s="112" t="s">
        <v>564</v>
      </c>
      <c r="E1174" s="129" t="s">
        <v>349</v>
      </c>
      <c r="F1174" s="171"/>
      <c r="G1174" s="171"/>
      <c r="H1174" s="59" t="s">
        <v>19</v>
      </c>
      <c r="I1174" s="22">
        <f>I1175+I1176+I1177+I1178</f>
        <v>0</v>
      </c>
      <c r="J1174" s="4">
        <f t="shared" ref="J1174:M1174" si="458">J1175+J1176+J1177+J1178</f>
        <v>0</v>
      </c>
      <c r="K1174" s="4">
        <f t="shared" si="458"/>
        <v>0</v>
      </c>
      <c r="L1174" s="4">
        <f t="shared" si="458"/>
        <v>0</v>
      </c>
      <c r="M1174" s="4">
        <f t="shared" si="458"/>
        <v>0</v>
      </c>
      <c r="N1174" s="21"/>
      <c r="O1174" s="21"/>
      <c r="P1174" s="21"/>
      <c r="Q1174" s="65"/>
    </row>
    <row r="1175" spans="3:17" s="7" customFormat="1" hidden="1">
      <c r="C1175" s="98"/>
      <c r="D1175" s="112"/>
      <c r="E1175" s="129"/>
      <c r="F1175" s="171"/>
      <c r="G1175" s="171"/>
      <c r="H1175" s="59" t="s">
        <v>20</v>
      </c>
      <c r="I1175" s="22">
        <v>0</v>
      </c>
      <c r="J1175" s="4">
        <v>0</v>
      </c>
      <c r="K1175" s="4">
        <v>0</v>
      </c>
      <c r="L1175" s="4"/>
      <c r="M1175" s="4"/>
      <c r="N1175" s="21"/>
      <c r="O1175" s="21"/>
      <c r="P1175" s="21"/>
      <c r="Q1175" s="65"/>
    </row>
    <row r="1176" spans="3:17" s="7" customFormat="1" hidden="1">
      <c r="C1176" s="98"/>
      <c r="D1176" s="112"/>
      <c r="E1176" s="129"/>
      <c r="F1176" s="171"/>
      <c r="G1176" s="171"/>
      <c r="H1176" s="59" t="s">
        <v>21</v>
      </c>
      <c r="I1176" s="22">
        <v>0</v>
      </c>
      <c r="J1176" s="4">
        <v>0</v>
      </c>
      <c r="K1176" s="4">
        <v>0</v>
      </c>
      <c r="L1176" s="4"/>
      <c r="M1176" s="4"/>
      <c r="N1176" s="21"/>
      <c r="O1176" s="21"/>
      <c r="P1176" s="21"/>
      <c r="Q1176" s="65"/>
    </row>
    <row r="1177" spans="3:17" s="7" customFormat="1" hidden="1">
      <c r="C1177" s="98"/>
      <c r="D1177" s="112"/>
      <c r="E1177" s="129"/>
      <c r="F1177" s="171"/>
      <c r="G1177" s="171"/>
      <c r="H1177" s="59" t="s">
        <v>31</v>
      </c>
      <c r="I1177" s="22">
        <v>0</v>
      </c>
      <c r="J1177" s="4">
        <v>0</v>
      </c>
      <c r="K1177" s="4">
        <v>0</v>
      </c>
      <c r="L1177" s="4"/>
      <c r="M1177" s="4"/>
      <c r="N1177" s="21"/>
      <c r="O1177" s="21"/>
      <c r="P1177" s="21"/>
      <c r="Q1177" s="65"/>
    </row>
    <row r="1178" spans="3:17" s="7" customFormat="1" hidden="1">
      <c r="C1178" s="99"/>
      <c r="D1178" s="112"/>
      <c r="E1178" s="129"/>
      <c r="F1178" s="171"/>
      <c r="G1178" s="171"/>
      <c r="H1178" s="59" t="s">
        <v>35</v>
      </c>
      <c r="I1178" s="22">
        <v>0</v>
      </c>
      <c r="J1178" s="4">
        <v>0</v>
      </c>
      <c r="K1178" s="4">
        <v>0</v>
      </c>
      <c r="L1178" s="4"/>
      <c r="M1178" s="4"/>
      <c r="N1178" s="21"/>
      <c r="O1178" s="21"/>
      <c r="P1178" s="21"/>
      <c r="Q1178" s="65"/>
    </row>
    <row r="1179" spans="3:17" s="7" customFormat="1">
      <c r="C1179" s="97" t="s">
        <v>565</v>
      </c>
      <c r="D1179" s="112" t="s">
        <v>566</v>
      </c>
      <c r="E1179" s="129" t="s">
        <v>567</v>
      </c>
      <c r="F1179" s="171">
        <v>2021</v>
      </c>
      <c r="G1179" s="171">
        <v>2023</v>
      </c>
      <c r="H1179" s="59" t="s">
        <v>19</v>
      </c>
      <c r="I1179" s="22">
        <f>I1180+I1181+I1182+I1183</f>
        <v>1884</v>
      </c>
      <c r="J1179" s="4">
        <f t="shared" ref="J1179:K1179" si="459">J1180+J1181+J1182+J1183</f>
        <v>1884</v>
      </c>
      <c r="K1179" s="4">
        <f t="shared" si="459"/>
        <v>1884</v>
      </c>
      <c r="L1179" s="4">
        <f t="shared" ref="L1179:M1179" si="460">L1180+L1181+L1182+L1183</f>
        <v>305.60000000000002</v>
      </c>
      <c r="M1179" s="4">
        <f t="shared" si="460"/>
        <v>305.60000000000002</v>
      </c>
      <c r="N1179" s="21">
        <f t="shared" si="448"/>
        <v>16.220806794055203</v>
      </c>
      <c r="O1179" s="21">
        <f t="shared" si="449"/>
        <v>16.220806794055203</v>
      </c>
      <c r="P1179" s="21">
        <f t="shared" si="450"/>
        <v>16.220806794055203</v>
      </c>
      <c r="Q1179" s="65"/>
    </row>
    <row r="1180" spans="3:17" s="7" customFormat="1">
      <c r="C1180" s="98"/>
      <c r="D1180" s="112"/>
      <c r="E1180" s="129"/>
      <c r="F1180" s="171"/>
      <c r="G1180" s="171"/>
      <c r="H1180" s="59" t="s">
        <v>20</v>
      </c>
      <c r="I1180" s="31">
        <f>I1185+I1190+I1195+I1200+I1205+I1210</f>
        <v>1884</v>
      </c>
      <c r="J1180" s="32">
        <f t="shared" ref="J1180:K1180" si="461">J1185+J1190+J1195+J1200+J1205+J1210</f>
        <v>1884</v>
      </c>
      <c r="K1180" s="32">
        <f t="shared" si="461"/>
        <v>1884</v>
      </c>
      <c r="L1180" s="32">
        <f t="shared" ref="L1180:M1180" si="462">L1185+L1190+L1195+L1200+L1205+L1210</f>
        <v>305.60000000000002</v>
      </c>
      <c r="M1180" s="32">
        <f t="shared" si="462"/>
        <v>305.60000000000002</v>
      </c>
      <c r="N1180" s="21">
        <f t="shared" si="448"/>
        <v>16.220806794055203</v>
      </c>
      <c r="O1180" s="21">
        <f t="shared" si="449"/>
        <v>16.220806794055203</v>
      </c>
      <c r="P1180" s="21">
        <f t="shared" si="450"/>
        <v>16.220806794055203</v>
      </c>
      <c r="Q1180" s="65"/>
    </row>
    <row r="1181" spans="3:17" s="7" customFormat="1">
      <c r="C1181" s="98"/>
      <c r="D1181" s="112"/>
      <c r="E1181" s="129"/>
      <c r="F1181" s="171"/>
      <c r="G1181" s="171"/>
      <c r="H1181" s="59" t="s">
        <v>21</v>
      </c>
      <c r="I1181" s="31">
        <v>0</v>
      </c>
      <c r="J1181" s="32">
        <v>0</v>
      </c>
      <c r="K1181" s="32">
        <v>0</v>
      </c>
      <c r="L1181" s="32">
        <v>0</v>
      </c>
      <c r="M1181" s="32">
        <v>0</v>
      </c>
      <c r="N1181" s="21"/>
      <c r="O1181" s="21"/>
      <c r="P1181" s="21"/>
      <c r="Q1181" s="65"/>
    </row>
    <row r="1182" spans="3:17" s="7" customFormat="1">
      <c r="C1182" s="98"/>
      <c r="D1182" s="112"/>
      <c r="E1182" s="129"/>
      <c r="F1182" s="171"/>
      <c r="G1182" s="171"/>
      <c r="H1182" s="59" t="s">
        <v>31</v>
      </c>
      <c r="I1182" s="31">
        <v>0</v>
      </c>
      <c r="J1182" s="32">
        <v>0</v>
      </c>
      <c r="K1182" s="32">
        <v>0</v>
      </c>
      <c r="L1182" s="32">
        <v>0</v>
      </c>
      <c r="M1182" s="32">
        <v>0</v>
      </c>
      <c r="N1182" s="21"/>
      <c r="O1182" s="21"/>
      <c r="P1182" s="21"/>
      <c r="Q1182" s="65"/>
    </row>
    <row r="1183" spans="3:17" s="7" customFormat="1" ht="32.25" customHeight="1">
      <c r="C1183" s="98"/>
      <c r="D1183" s="112"/>
      <c r="E1183" s="129"/>
      <c r="F1183" s="171"/>
      <c r="G1183" s="171"/>
      <c r="H1183" s="59" t="s">
        <v>35</v>
      </c>
      <c r="I1183" s="31">
        <v>0</v>
      </c>
      <c r="J1183" s="32">
        <v>0</v>
      </c>
      <c r="K1183" s="32">
        <v>0</v>
      </c>
      <c r="L1183" s="32">
        <v>0</v>
      </c>
      <c r="M1183" s="32">
        <v>0</v>
      </c>
      <c r="N1183" s="21"/>
      <c r="O1183" s="21"/>
      <c r="P1183" s="21"/>
      <c r="Q1183" s="65"/>
    </row>
    <row r="1184" spans="3:17" s="10" customFormat="1">
      <c r="C1184" s="97" t="s">
        <v>568</v>
      </c>
      <c r="D1184" s="112" t="s">
        <v>569</v>
      </c>
      <c r="E1184" s="129" t="s">
        <v>570</v>
      </c>
      <c r="F1184" s="171">
        <v>2021</v>
      </c>
      <c r="G1184" s="171">
        <v>2023</v>
      </c>
      <c r="H1184" s="59" t="s">
        <v>19</v>
      </c>
      <c r="I1184" s="22">
        <f>I1185+I1186+I1187+I1188</f>
        <v>550</v>
      </c>
      <c r="J1184" s="4">
        <f t="shared" ref="J1184:K1184" si="463">J1185+J1186+J1187+J1188</f>
        <v>550</v>
      </c>
      <c r="K1184" s="4">
        <f t="shared" si="463"/>
        <v>550</v>
      </c>
      <c r="L1184" s="4">
        <f t="shared" ref="L1184:M1184" si="464">L1185</f>
        <v>277.8</v>
      </c>
      <c r="M1184" s="4">
        <f t="shared" si="464"/>
        <v>277.8</v>
      </c>
      <c r="N1184" s="21">
        <f t="shared" si="448"/>
        <v>50.509090909090915</v>
      </c>
      <c r="O1184" s="21">
        <f t="shared" si="449"/>
        <v>50.509090909090915</v>
      </c>
      <c r="P1184" s="21">
        <f t="shared" si="450"/>
        <v>50.509090909090915</v>
      </c>
      <c r="Q1184" s="68"/>
    </row>
    <row r="1185" spans="3:17" s="10" customFormat="1">
      <c r="C1185" s="98"/>
      <c r="D1185" s="112"/>
      <c r="E1185" s="129"/>
      <c r="F1185" s="171"/>
      <c r="G1185" s="171"/>
      <c r="H1185" s="59" t="s">
        <v>20</v>
      </c>
      <c r="I1185" s="31">
        <v>550</v>
      </c>
      <c r="J1185" s="32">
        <v>550</v>
      </c>
      <c r="K1185" s="32">
        <v>550</v>
      </c>
      <c r="L1185" s="4">
        <f>113.9+163.9</f>
        <v>277.8</v>
      </c>
      <c r="M1185" s="4">
        <v>277.8</v>
      </c>
      <c r="N1185" s="21">
        <f t="shared" si="448"/>
        <v>50.509090909090915</v>
      </c>
      <c r="O1185" s="21">
        <f t="shared" si="449"/>
        <v>50.509090909090915</v>
      </c>
      <c r="P1185" s="21">
        <f t="shared" si="450"/>
        <v>50.509090909090915</v>
      </c>
      <c r="Q1185" s="68"/>
    </row>
    <row r="1186" spans="3:17" s="10" customFormat="1">
      <c r="C1186" s="98"/>
      <c r="D1186" s="112"/>
      <c r="E1186" s="129"/>
      <c r="F1186" s="171"/>
      <c r="G1186" s="171"/>
      <c r="H1186" s="59" t="s">
        <v>21</v>
      </c>
      <c r="I1186" s="31">
        <v>0</v>
      </c>
      <c r="J1186" s="32">
        <v>0</v>
      </c>
      <c r="K1186" s="32">
        <v>0</v>
      </c>
      <c r="L1186" s="4"/>
      <c r="M1186" s="4"/>
      <c r="N1186" s="21"/>
      <c r="O1186" s="21"/>
      <c r="P1186" s="21"/>
      <c r="Q1186" s="68"/>
    </row>
    <row r="1187" spans="3:17" s="10" customFormat="1">
      <c r="C1187" s="98"/>
      <c r="D1187" s="112"/>
      <c r="E1187" s="129"/>
      <c r="F1187" s="171"/>
      <c r="G1187" s="171"/>
      <c r="H1187" s="59" t="s">
        <v>31</v>
      </c>
      <c r="I1187" s="31">
        <v>0</v>
      </c>
      <c r="J1187" s="32">
        <v>0</v>
      </c>
      <c r="K1187" s="32">
        <v>0</v>
      </c>
      <c r="L1187" s="4"/>
      <c r="M1187" s="4"/>
      <c r="N1187" s="21"/>
      <c r="O1187" s="21"/>
      <c r="P1187" s="21"/>
      <c r="Q1187" s="68"/>
    </row>
    <row r="1188" spans="3:17" s="10" customFormat="1">
      <c r="C1188" s="99"/>
      <c r="D1188" s="112"/>
      <c r="E1188" s="129"/>
      <c r="F1188" s="171"/>
      <c r="G1188" s="171"/>
      <c r="H1188" s="59" t="s">
        <v>35</v>
      </c>
      <c r="I1188" s="31">
        <v>0</v>
      </c>
      <c r="J1188" s="32">
        <v>0</v>
      </c>
      <c r="K1188" s="32">
        <v>0</v>
      </c>
      <c r="L1188" s="4"/>
      <c r="M1188" s="4"/>
      <c r="N1188" s="21"/>
      <c r="O1188" s="21"/>
      <c r="P1188" s="21"/>
      <c r="Q1188" s="68"/>
    </row>
    <row r="1189" spans="3:17" s="10" customFormat="1">
      <c r="C1189" s="97" t="s">
        <v>571</v>
      </c>
      <c r="D1189" s="100" t="s">
        <v>572</v>
      </c>
      <c r="E1189" s="116" t="s">
        <v>570</v>
      </c>
      <c r="F1189" s="169">
        <v>2021</v>
      </c>
      <c r="G1189" s="169">
        <v>2023</v>
      </c>
      <c r="H1189" s="59" t="s">
        <v>19</v>
      </c>
      <c r="I1189" s="22">
        <f>I1190+I1191+I1192+I1193</f>
        <v>310</v>
      </c>
      <c r="J1189" s="4">
        <f t="shared" ref="J1189:K1189" si="465">J1190+J1191+J1192+J1193</f>
        <v>310</v>
      </c>
      <c r="K1189" s="4">
        <f t="shared" si="465"/>
        <v>310</v>
      </c>
      <c r="L1189" s="4">
        <f t="shared" ref="L1189:M1189" si="466">L1190</f>
        <v>0</v>
      </c>
      <c r="M1189" s="4">
        <f t="shared" si="466"/>
        <v>0</v>
      </c>
      <c r="N1189" s="21">
        <f t="shared" si="448"/>
        <v>0</v>
      </c>
      <c r="O1189" s="21">
        <f t="shared" si="449"/>
        <v>0</v>
      </c>
      <c r="P1189" s="21">
        <f t="shared" si="450"/>
        <v>0</v>
      </c>
      <c r="Q1189" s="68"/>
    </row>
    <row r="1190" spans="3:17" s="10" customFormat="1">
      <c r="C1190" s="98"/>
      <c r="D1190" s="101"/>
      <c r="E1190" s="117"/>
      <c r="F1190" s="110"/>
      <c r="G1190" s="110"/>
      <c r="H1190" s="59" t="s">
        <v>20</v>
      </c>
      <c r="I1190" s="31">
        <v>310</v>
      </c>
      <c r="J1190" s="32">
        <v>310</v>
      </c>
      <c r="K1190" s="32">
        <v>310</v>
      </c>
      <c r="L1190" s="4"/>
      <c r="M1190" s="4"/>
      <c r="N1190" s="21">
        <f t="shared" si="448"/>
        <v>0</v>
      </c>
      <c r="O1190" s="21">
        <f t="shared" si="449"/>
        <v>0</v>
      </c>
      <c r="P1190" s="21">
        <f t="shared" si="450"/>
        <v>0</v>
      </c>
      <c r="Q1190" s="68"/>
    </row>
    <row r="1191" spans="3:17" s="10" customFormat="1">
      <c r="C1191" s="98"/>
      <c r="D1191" s="101"/>
      <c r="E1191" s="117"/>
      <c r="F1191" s="110"/>
      <c r="G1191" s="110"/>
      <c r="H1191" s="59" t="s">
        <v>21</v>
      </c>
      <c r="I1191" s="31">
        <v>0</v>
      </c>
      <c r="J1191" s="32">
        <v>0</v>
      </c>
      <c r="K1191" s="32">
        <v>0</v>
      </c>
      <c r="L1191" s="4"/>
      <c r="M1191" s="4"/>
      <c r="N1191" s="21"/>
      <c r="O1191" s="21"/>
      <c r="P1191" s="21"/>
      <c r="Q1191" s="68"/>
    </row>
    <row r="1192" spans="3:17" s="10" customFormat="1">
      <c r="C1192" s="98"/>
      <c r="D1192" s="101"/>
      <c r="E1192" s="117"/>
      <c r="F1192" s="110"/>
      <c r="G1192" s="110"/>
      <c r="H1192" s="59" t="s">
        <v>31</v>
      </c>
      <c r="I1192" s="31">
        <v>0</v>
      </c>
      <c r="J1192" s="32">
        <v>0</v>
      </c>
      <c r="K1192" s="32">
        <v>0</v>
      </c>
      <c r="L1192" s="4"/>
      <c r="M1192" s="4"/>
      <c r="N1192" s="21"/>
      <c r="O1192" s="21"/>
      <c r="P1192" s="21"/>
      <c r="Q1192" s="68"/>
    </row>
    <row r="1193" spans="3:17" s="10" customFormat="1">
      <c r="C1193" s="99"/>
      <c r="D1193" s="102"/>
      <c r="E1193" s="118"/>
      <c r="F1193" s="111"/>
      <c r="G1193" s="111"/>
      <c r="H1193" s="59" t="s">
        <v>35</v>
      </c>
      <c r="I1193" s="31">
        <v>0</v>
      </c>
      <c r="J1193" s="32">
        <v>0</v>
      </c>
      <c r="K1193" s="32">
        <v>0</v>
      </c>
      <c r="L1193" s="4"/>
      <c r="M1193" s="4"/>
      <c r="N1193" s="21"/>
      <c r="O1193" s="21"/>
      <c r="P1193" s="21"/>
      <c r="Q1193" s="68"/>
    </row>
    <row r="1194" spans="3:17" s="10" customFormat="1">
      <c r="C1194" s="97" t="s">
        <v>573</v>
      </c>
      <c r="D1194" s="112" t="s">
        <v>574</v>
      </c>
      <c r="E1194" s="129" t="s">
        <v>570</v>
      </c>
      <c r="F1194" s="116">
        <v>2021</v>
      </c>
      <c r="G1194" s="116">
        <v>2023</v>
      </c>
      <c r="H1194" s="59" t="s">
        <v>19</v>
      </c>
      <c r="I1194" s="22">
        <f>I1195+I1196+I1197+I1198</f>
        <v>250</v>
      </c>
      <c r="J1194" s="4">
        <f t="shared" ref="J1194:K1194" si="467">J1195+J1196+J1197+J1198</f>
        <v>250</v>
      </c>
      <c r="K1194" s="4">
        <f t="shared" si="467"/>
        <v>250</v>
      </c>
      <c r="L1194" s="4">
        <f t="shared" ref="L1194:M1194" si="468">L1195</f>
        <v>0</v>
      </c>
      <c r="M1194" s="4">
        <f t="shared" si="468"/>
        <v>0</v>
      </c>
      <c r="N1194" s="21">
        <f t="shared" si="448"/>
        <v>0</v>
      </c>
      <c r="O1194" s="21">
        <f t="shared" si="449"/>
        <v>0</v>
      </c>
      <c r="P1194" s="21">
        <f t="shared" si="450"/>
        <v>0</v>
      </c>
      <c r="Q1194" s="68"/>
    </row>
    <row r="1195" spans="3:17" s="10" customFormat="1">
      <c r="C1195" s="98"/>
      <c r="D1195" s="112"/>
      <c r="E1195" s="129"/>
      <c r="F1195" s="117"/>
      <c r="G1195" s="117"/>
      <c r="H1195" s="59" t="s">
        <v>20</v>
      </c>
      <c r="I1195" s="31">
        <v>250</v>
      </c>
      <c r="J1195" s="32">
        <v>250</v>
      </c>
      <c r="K1195" s="32">
        <v>250</v>
      </c>
      <c r="L1195" s="4"/>
      <c r="M1195" s="4"/>
      <c r="N1195" s="21">
        <f t="shared" si="448"/>
        <v>0</v>
      </c>
      <c r="O1195" s="21">
        <f t="shared" si="449"/>
        <v>0</v>
      </c>
      <c r="P1195" s="21">
        <f t="shared" si="450"/>
        <v>0</v>
      </c>
      <c r="Q1195" s="68"/>
    </row>
    <row r="1196" spans="3:17" s="10" customFormat="1">
      <c r="C1196" s="98"/>
      <c r="D1196" s="112"/>
      <c r="E1196" s="129"/>
      <c r="F1196" s="117"/>
      <c r="G1196" s="117"/>
      <c r="H1196" s="59" t="s">
        <v>21</v>
      </c>
      <c r="I1196" s="31">
        <v>0</v>
      </c>
      <c r="J1196" s="32">
        <v>0</v>
      </c>
      <c r="K1196" s="32">
        <v>0</v>
      </c>
      <c r="L1196" s="4"/>
      <c r="M1196" s="4"/>
      <c r="N1196" s="21"/>
      <c r="O1196" s="21"/>
      <c r="P1196" s="21"/>
      <c r="Q1196" s="68"/>
    </row>
    <row r="1197" spans="3:17" s="10" customFormat="1">
      <c r="C1197" s="98"/>
      <c r="D1197" s="112"/>
      <c r="E1197" s="129"/>
      <c r="F1197" s="117"/>
      <c r="G1197" s="117"/>
      <c r="H1197" s="59" t="s">
        <v>31</v>
      </c>
      <c r="I1197" s="31">
        <v>0</v>
      </c>
      <c r="J1197" s="32">
        <v>0</v>
      </c>
      <c r="K1197" s="32">
        <v>0</v>
      </c>
      <c r="L1197" s="4"/>
      <c r="M1197" s="4"/>
      <c r="N1197" s="21"/>
      <c r="O1197" s="21"/>
      <c r="P1197" s="21"/>
      <c r="Q1197" s="68"/>
    </row>
    <row r="1198" spans="3:17" s="10" customFormat="1">
      <c r="C1198" s="99"/>
      <c r="D1198" s="112"/>
      <c r="E1198" s="129"/>
      <c r="F1198" s="118"/>
      <c r="G1198" s="118"/>
      <c r="H1198" s="59" t="s">
        <v>35</v>
      </c>
      <c r="I1198" s="31">
        <v>0</v>
      </c>
      <c r="J1198" s="32">
        <v>0</v>
      </c>
      <c r="K1198" s="32">
        <v>0</v>
      </c>
      <c r="L1198" s="4"/>
      <c r="M1198" s="4"/>
      <c r="N1198" s="21"/>
      <c r="O1198" s="21"/>
      <c r="P1198" s="21"/>
      <c r="Q1198" s="68"/>
    </row>
    <row r="1199" spans="3:17" s="10" customFormat="1">
      <c r="C1199" s="97" t="s">
        <v>575</v>
      </c>
      <c r="D1199" s="112" t="s">
        <v>576</v>
      </c>
      <c r="E1199" s="129" t="s">
        <v>570</v>
      </c>
      <c r="F1199" s="171">
        <v>2021</v>
      </c>
      <c r="G1199" s="171">
        <v>2023</v>
      </c>
      <c r="H1199" s="59" t="s">
        <v>19</v>
      </c>
      <c r="I1199" s="22">
        <f>I1200+I1201+I1202+I1203</f>
        <v>220</v>
      </c>
      <c r="J1199" s="4">
        <f t="shared" ref="J1199:K1199" si="469">J1200+J1201+J1202+J1203</f>
        <v>220</v>
      </c>
      <c r="K1199" s="4">
        <f t="shared" si="469"/>
        <v>220</v>
      </c>
      <c r="L1199" s="4">
        <f t="shared" ref="L1199:M1199" si="470">L1200</f>
        <v>0</v>
      </c>
      <c r="M1199" s="4">
        <f t="shared" si="470"/>
        <v>0</v>
      </c>
      <c r="N1199" s="21">
        <f t="shared" si="448"/>
        <v>0</v>
      </c>
      <c r="O1199" s="21">
        <f t="shared" si="449"/>
        <v>0</v>
      </c>
      <c r="P1199" s="21">
        <f t="shared" si="450"/>
        <v>0</v>
      </c>
      <c r="Q1199" s="68"/>
    </row>
    <row r="1200" spans="3:17" s="10" customFormat="1">
      <c r="C1200" s="98"/>
      <c r="D1200" s="112"/>
      <c r="E1200" s="129"/>
      <c r="F1200" s="171"/>
      <c r="G1200" s="171"/>
      <c r="H1200" s="59" t="s">
        <v>20</v>
      </c>
      <c r="I1200" s="31">
        <v>220</v>
      </c>
      <c r="J1200" s="32">
        <v>220</v>
      </c>
      <c r="K1200" s="32">
        <v>220</v>
      </c>
      <c r="L1200" s="4"/>
      <c r="M1200" s="4"/>
      <c r="N1200" s="21">
        <f t="shared" si="448"/>
        <v>0</v>
      </c>
      <c r="O1200" s="21">
        <f t="shared" si="449"/>
        <v>0</v>
      </c>
      <c r="P1200" s="21">
        <f t="shared" si="450"/>
        <v>0</v>
      </c>
      <c r="Q1200" s="68"/>
    </row>
    <row r="1201" spans="3:17" s="10" customFormat="1">
      <c r="C1201" s="98"/>
      <c r="D1201" s="112"/>
      <c r="E1201" s="129"/>
      <c r="F1201" s="171"/>
      <c r="G1201" s="171"/>
      <c r="H1201" s="59" t="s">
        <v>21</v>
      </c>
      <c r="I1201" s="31">
        <v>0</v>
      </c>
      <c r="J1201" s="32">
        <v>0</v>
      </c>
      <c r="K1201" s="32">
        <v>0</v>
      </c>
      <c r="L1201" s="4"/>
      <c r="M1201" s="4"/>
      <c r="N1201" s="21"/>
      <c r="O1201" s="21"/>
      <c r="P1201" s="21"/>
      <c r="Q1201" s="68"/>
    </row>
    <row r="1202" spans="3:17" s="10" customFormat="1">
      <c r="C1202" s="98"/>
      <c r="D1202" s="112"/>
      <c r="E1202" s="129"/>
      <c r="F1202" s="171"/>
      <c r="G1202" s="171"/>
      <c r="H1202" s="59" t="s">
        <v>31</v>
      </c>
      <c r="I1202" s="31">
        <v>0</v>
      </c>
      <c r="J1202" s="32">
        <v>0</v>
      </c>
      <c r="K1202" s="32">
        <v>0</v>
      </c>
      <c r="L1202" s="4"/>
      <c r="M1202" s="4"/>
      <c r="N1202" s="21"/>
      <c r="O1202" s="21"/>
      <c r="P1202" s="21"/>
      <c r="Q1202" s="68"/>
    </row>
    <row r="1203" spans="3:17" s="10" customFormat="1">
      <c r="C1203" s="99"/>
      <c r="D1203" s="112"/>
      <c r="E1203" s="129"/>
      <c r="F1203" s="171"/>
      <c r="G1203" s="171"/>
      <c r="H1203" s="59" t="s">
        <v>35</v>
      </c>
      <c r="I1203" s="31">
        <v>0</v>
      </c>
      <c r="J1203" s="32">
        <v>0</v>
      </c>
      <c r="K1203" s="32">
        <v>0</v>
      </c>
      <c r="L1203" s="4"/>
      <c r="M1203" s="4"/>
      <c r="N1203" s="21"/>
      <c r="O1203" s="21"/>
      <c r="P1203" s="21"/>
      <c r="Q1203" s="68"/>
    </row>
    <row r="1204" spans="3:17" s="10" customFormat="1">
      <c r="C1204" s="97" t="s">
        <v>577</v>
      </c>
      <c r="D1204" s="112" t="s">
        <v>578</v>
      </c>
      <c r="E1204" s="129" t="s">
        <v>579</v>
      </c>
      <c r="F1204" s="171">
        <v>2021</v>
      </c>
      <c r="G1204" s="171">
        <v>2023</v>
      </c>
      <c r="H1204" s="59" t="s">
        <v>19</v>
      </c>
      <c r="I1204" s="22">
        <f>I1205+I1206+I1207+I1208</f>
        <v>454</v>
      </c>
      <c r="J1204" s="4">
        <f t="shared" ref="J1204:K1204" si="471">J1205+J1206+J1207+J1208</f>
        <v>454</v>
      </c>
      <c r="K1204" s="4">
        <f t="shared" si="471"/>
        <v>454</v>
      </c>
      <c r="L1204" s="4">
        <f t="shared" ref="L1204:M1204" si="472">L1205</f>
        <v>27.8</v>
      </c>
      <c r="M1204" s="4">
        <f t="shared" si="472"/>
        <v>27.8</v>
      </c>
      <c r="N1204" s="21">
        <f t="shared" si="448"/>
        <v>6.1233480176211454</v>
      </c>
      <c r="O1204" s="21">
        <f t="shared" si="449"/>
        <v>6.1233480176211454</v>
      </c>
      <c r="P1204" s="21">
        <f t="shared" si="450"/>
        <v>6.1233480176211454</v>
      </c>
      <c r="Q1204" s="68"/>
    </row>
    <row r="1205" spans="3:17" s="10" customFormat="1">
      <c r="C1205" s="98"/>
      <c r="D1205" s="112"/>
      <c r="E1205" s="129"/>
      <c r="F1205" s="171"/>
      <c r="G1205" s="171"/>
      <c r="H1205" s="59" t="s">
        <v>20</v>
      </c>
      <c r="I1205" s="31">
        <v>454</v>
      </c>
      <c r="J1205" s="32">
        <v>454</v>
      </c>
      <c r="K1205" s="32">
        <v>454</v>
      </c>
      <c r="L1205" s="4">
        <v>27.8</v>
      </c>
      <c r="M1205" s="4">
        <v>27.8</v>
      </c>
      <c r="N1205" s="21">
        <f t="shared" si="448"/>
        <v>6.1233480176211454</v>
      </c>
      <c r="O1205" s="21">
        <f t="shared" si="449"/>
        <v>6.1233480176211454</v>
      </c>
      <c r="P1205" s="21">
        <f t="shared" si="450"/>
        <v>6.1233480176211454</v>
      </c>
      <c r="Q1205" s="68"/>
    </row>
    <row r="1206" spans="3:17" s="10" customFormat="1">
      <c r="C1206" s="98"/>
      <c r="D1206" s="112"/>
      <c r="E1206" s="129"/>
      <c r="F1206" s="171"/>
      <c r="G1206" s="171"/>
      <c r="H1206" s="59" t="s">
        <v>21</v>
      </c>
      <c r="I1206" s="31">
        <v>0</v>
      </c>
      <c r="J1206" s="32">
        <v>0</v>
      </c>
      <c r="K1206" s="32">
        <v>0</v>
      </c>
      <c r="L1206" s="4"/>
      <c r="M1206" s="4"/>
      <c r="N1206" s="21"/>
      <c r="O1206" s="21"/>
      <c r="P1206" s="21"/>
      <c r="Q1206" s="68"/>
    </row>
    <row r="1207" spans="3:17" s="10" customFormat="1">
      <c r="C1207" s="98"/>
      <c r="D1207" s="112"/>
      <c r="E1207" s="129"/>
      <c r="F1207" s="171"/>
      <c r="G1207" s="171"/>
      <c r="H1207" s="59" t="s">
        <v>31</v>
      </c>
      <c r="I1207" s="31">
        <v>0</v>
      </c>
      <c r="J1207" s="32">
        <v>0</v>
      </c>
      <c r="K1207" s="32">
        <v>0</v>
      </c>
      <c r="L1207" s="4"/>
      <c r="M1207" s="4"/>
      <c r="N1207" s="21"/>
      <c r="O1207" s="21"/>
      <c r="P1207" s="21"/>
      <c r="Q1207" s="68"/>
    </row>
    <row r="1208" spans="3:17" s="10" customFormat="1">
      <c r="C1208" s="99"/>
      <c r="D1208" s="112"/>
      <c r="E1208" s="129"/>
      <c r="F1208" s="171"/>
      <c r="G1208" s="171"/>
      <c r="H1208" s="59" t="s">
        <v>35</v>
      </c>
      <c r="I1208" s="31">
        <v>0</v>
      </c>
      <c r="J1208" s="32">
        <v>0</v>
      </c>
      <c r="K1208" s="32">
        <v>0</v>
      </c>
      <c r="L1208" s="4"/>
      <c r="M1208" s="4"/>
      <c r="N1208" s="21"/>
      <c r="O1208" s="21"/>
      <c r="P1208" s="21"/>
      <c r="Q1208" s="68"/>
    </row>
    <row r="1209" spans="3:17" s="10" customFormat="1">
      <c r="C1209" s="97" t="s">
        <v>580</v>
      </c>
      <c r="D1209" s="100" t="s">
        <v>581</v>
      </c>
      <c r="E1209" s="116" t="s">
        <v>579</v>
      </c>
      <c r="F1209" s="169">
        <v>2021</v>
      </c>
      <c r="G1209" s="169">
        <v>2023</v>
      </c>
      <c r="H1209" s="59" t="s">
        <v>19</v>
      </c>
      <c r="I1209" s="22">
        <f>I1210+I1211+I1212+I1213</f>
        <v>100</v>
      </c>
      <c r="J1209" s="4">
        <f t="shared" ref="J1209:K1209" si="473">J1210+J1211+J1212+J1213</f>
        <v>100</v>
      </c>
      <c r="K1209" s="4">
        <f t="shared" si="473"/>
        <v>100</v>
      </c>
      <c r="L1209" s="4">
        <f t="shared" ref="L1209:M1209" si="474">L1210</f>
        <v>0</v>
      </c>
      <c r="M1209" s="4">
        <f t="shared" si="474"/>
        <v>0</v>
      </c>
      <c r="N1209" s="21">
        <f t="shared" si="448"/>
        <v>0</v>
      </c>
      <c r="O1209" s="21">
        <f t="shared" si="449"/>
        <v>0</v>
      </c>
      <c r="P1209" s="21">
        <f t="shared" si="450"/>
        <v>0</v>
      </c>
      <c r="Q1209" s="68"/>
    </row>
    <row r="1210" spans="3:17" s="10" customFormat="1">
      <c r="C1210" s="98"/>
      <c r="D1210" s="101"/>
      <c r="E1210" s="117"/>
      <c r="F1210" s="110"/>
      <c r="G1210" s="110"/>
      <c r="H1210" s="59" t="s">
        <v>20</v>
      </c>
      <c r="I1210" s="31">
        <v>100</v>
      </c>
      <c r="J1210" s="32">
        <v>100</v>
      </c>
      <c r="K1210" s="32">
        <v>100</v>
      </c>
      <c r="L1210" s="4"/>
      <c r="M1210" s="4"/>
      <c r="N1210" s="21">
        <f t="shared" si="448"/>
        <v>0</v>
      </c>
      <c r="O1210" s="21">
        <f t="shared" si="449"/>
        <v>0</v>
      </c>
      <c r="P1210" s="21">
        <f t="shared" si="450"/>
        <v>0</v>
      </c>
      <c r="Q1210" s="68"/>
    </row>
    <row r="1211" spans="3:17" s="10" customFormat="1">
      <c r="C1211" s="98"/>
      <c r="D1211" s="101"/>
      <c r="E1211" s="117"/>
      <c r="F1211" s="110"/>
      <c r="G1211" s="110"/>
      <c r="H1211" s="59" t="s">
        <v>21</v>
      </c>
      <c r="I1211" s="31">
        <v>0</v>
      </c>
      <c r="J1211" s="32">
        <v>0</v>
      </c>
      <c r="K1211" s="32">
        <v>0</v>
      </c>
      <c r="L1211" s="4"/>
      <c r="M1211" s="4"/>
      <c r="N1211" s="21"/>
      <c r="O1211" s="21"/>
      <c r="P1211" s="21"/>
      <c r="Q1211" s="68"/>
    </row>
    <row r="1212" spans="3:17" s="10" customFormat="1">
      <c r="C1212" s="98"/>
      <c r="D1212" s="101"/>
      <c r="E1212" s="117"/>
      <c r="F1212" s="110"/>
      <c r="G1212" s="110"/>
      <c r="H1212" s="59" t="s">
        <v>31</v>
      </c>
      <c r="I1212" s="31">
        <v>0</v>
      </c>
      <c r="J1212" s="32">
        <v>0</v>
      </c>
      <c r="K1212" s="32">
        <v>0</v>
      </c>
      <c r="L1212" s="4"/>
      <c r="M1212" s="4"/>
      <c r="N1212" s="21"/>
      <c r="O1212" s="21"/>
      <c r="P1212" s="21"/>
      <c r="Q1212" s="68"/>
    </row>
    <row r="1213" spans="3:17" s="10" customFormat="1">
      <c r="C1213" s="99"/>
      <c r="D1213" s="102"/>
      <c r="E1213" s="118"/>
      <c r="F1213" s="111"/>
      <c r="G1213" s="111"/>
      <c r="H1213" s="59" t="s">
        <v>35</v>
      </c>
      <c r="I1213" s="31">
        <v>0</v>
      </c>
      <c r="J1213" s="32">
        <v>0</v>
      </c>
      <c r="K1213" s="32">
        <v>0</v>
      </c>
      <c r="L1213" s="4"/>
      <c r="M1213" s="4"/>
      <c r="N1213" s="21"/>
      <c r="O1213" s="21"/>
      <c r="P1213" s="21"/>
      <c r="Q1213" s="68"/>
    </row>
    <row r="1214" spans="3:17" s="7" customFormat="1">
      <c r="C1214" s="97" t="s">
        <v>582</v>
      </c>
      <c r="D1214" s="112" t="s">
        <v>583</v>
      </c>
      <c r="E1214" s="129" t="s">
        <v>584</v>
      </c>
      <c r="F1214" s="171">
        <v>2021</v>
      </c>
      <c r="G1214" s="171">
        <v>2023</v>
      </c>
      <c r="H1214" s="59" t="s">
        <v>19</v>
      </c>
      <c r="I1214" s="22">
        <f>I1215+I1216+I1217+I1218</f>
        <v>4566</v>
      </c>
      <c r="J1214" s="4">
        <f t="shared" ref="J1214:K1214" si="475">J1215+J1216+J1217+J1218</f>
        <v>4566</v>
      </c>
      <c r="K1214" s="4">
        <f t="shared" si="475"/>
        <v>4476</v>
      </c>
      <c r="L1214" s="4"/>
      <c r="M1214" s="4"/>
      <c r="N1214" s="21">
        <f t="shared" si="448"/>
        <v>0</v>
      </c>
      <c r="O1214" s="21">
        <f t="shared" si="449"/>
        <v>0</v>
      </c>
      <c r="P1214" s="21">
        <f t="shared" si="450"/>
        <v>0</v>
      </c>
      <c r="Q1214" s="65"/>
    </row>
    <row r="1215" spans="3:17" s="7" customFormat="1">
      <c r="C1215" s="98"/>
      <c r="D1215" s="112"/>
      <c r="E1215" s="129"/>
      <c r="F1215" s="171"/>
      <c r="G1215" s="171"/>
      <c r="H1215" s="59" t="s">
        <v>20</v>
      </c>
      <c r="I1215" s="31">
        <f>I1220+I1225+I1230+I1235</f>
        <v>4566</v>
      </c>
      <c r="J1215" s="32">
        <f t="shared" ref="J1215:K1215" si="476">J1220+J1225+J1230+J1235</f>
        <v>4566</v>
      </c>
      <c r="K1215" s="32">
        <f t="shared" si="476"/>
        <v>4476</v>
      </c>
      <c r="L1215" s="4"/>
      <c r="M1215" s="4"/>
      <c r="N1215" s="21">
        <f t="shared" si="448"/>
        <v>0</v>
      </c>
      <c r="O1215" s="21">
        <f t="shared" si="449"/>
        <v>0</v>
      </c>
      <c r="P1215" s="21">
        <f t="shared" si="450"/>
        <v>0</v>
      </c>
      <c r="Q1215" s="65"/>
    </row>
    <row r="1216" spans="3:17" s="7" customFormat="1">
      <c r="C1216" s="98"/>
      <c r="D1216" s="112"/>
      <c r="E1216" s="129"/>
      <c r="F1216" s="171"/>
      <c r="G1216" s="171"/>
      <c r="H1216" s="59" t="s">
        <v>21</v>
      </c>
      <c r="I1216" s="31">
        <v>0</v>
      </c>
      <c r="J1216" s="32">
        <v>0</v>
      </c>
      <c r="K1216" s="32">
        <v>0</v>
      </c>
      <c r="L1216" s="4"/>
      <c r="M1216" s="4"/>
      <c r="N1216" s="21"/>
      <c r="O1216" s="21"/>
      <c r="P1216" s="21"/>
      <c r="Q1216" s="65"/>
    </row>
    <row r="1217" spans="3:17" s="7" customFormat="1">
      <c r="C1217" s="98"/>
      <c r="D1217" s="112"/>
      <c r="E1217" s="129"/>
      <c r="F1217" s="171"/>
      <c r="G1217" s="171"/>
      <c r="H1217" s="59" t="s">
        <v>31</v>
      </c>
      <c r="I1217" s="31">
        <v>0</v>
      </c>
      <c r="J1217" s="32">
        <v>0</v>
      </c>
      <c r="K1217" s="32">
        <v>0</v>
      </c>
      <c r="L1217" s="4"/>
      <c r="M1217" s="4"/>
      <c r="N1217" s="21"/>
      <c r="O1217" s="21"/>
      <c r="P1217" s="21"/>
      <c r="Q1217" s="65"/>
    </row>
    <row r="1218" spans="3:17" s="7" customFormat="1">
      <c r="C1218" s="99"/>
      <c r="D1218" s="112"/>
      <c r="E1218" s="129"/>
      <c r="F1218" s="171"/>
      <c r="G1218" s="171"/>
      <c r="H1218" s="59" t="s">
        <v>35</v>
      </c>
      <c r="I1218" s="31">
        <v>0</v>
      </c>
      <c r="J1218" s="32">
        <v>0</v>
      </c>
      <c r="K1218" s="32">
        <v>0</v>
      </c>
      <c r="L1218" s="4"/>
      <c r="M1218" s="4"/>
      <c r="N1218" s="21"/>
      <c r="O1218" s="21"/>
      <c r="P1218" s="21"/>
      <c r="Q1218" s="65"/>
    </row>
    <row r="1219" spans="3:17" s="7" customFormat="1">
      <c r="C1219" s="97" t="s">
        <v>585</v>
      </c>
      <c r="D1219" s="112" t="s">
        <v>586</v>
      </c>
      <c r="E1219" s="129" t="s">
        <v>349</v>
      </c>
      <c r="F1219" s="171">
        <v>2021</v>
      </c>
      <c r="G1219" s="171">
        <v>2023</v>
      </c>
      <c r="H1219" s="59" t="s">
        <v>19</v>
      </c>
      <c r="I1219" s="22">
        <f>I1220+I1221+I1222+I1223</f>
        <v>2250</v>
      </c>
      <c r="J1219" s="4">
        <f t="shared" ref="J1219:M1219" si="477">J1220+J1221+J1222+J1223</f>
        <v>2250</v>
      </c>
      <c r="K1219" s="4">
        <f t="shared" si="477"/>
        <v>2210</v>
      </c>
      <c r="L1219" s="4">
        <f t="shared" si="477"/>
        <v>0</v>
      </c>
      <c r="M1219" s="4">
        <f t="shared" si="477"/>
        <v>0</v>
      </c>
      <c r="N1219" s="21">
        <f t="shared" si="448"/>
        <v>0</v>
      </c>
      <c r="O1219" s="21">
        <f t="shared" si="449"/>
        <v>0</v>
      </c>
      <c r="P1219" s="21">
        <f t="shared" si="450"/>
        <v>0</v>
      </c>
      <c r="Q1219" s="65"/>
    </row>
    <row r="1220" spans="3:17" s="7" customFormat="1">
      <c r="C1220" s="98"/>
      <c r="D1220" s="112"/>
      <c r="E1220" s="129"/>
      <c r="F1220" s="171"/>
      <c r="G1220" s="171"/>
      <c r="H1220" s="59" t="s">
        <v>20</v>
      </c>
      <c r="I1220" s="31">
        <v>2250</v>
      </c>
      <c r="J1220" s="32">
        <v>2250</v>
      </c>
      <c r="K1220" s="32">
        <f>2250-40</f>
        <v>2210</v>
      </c>
      <c r="L1220" s="4"/>
      <c r="M1220" s="4"/>
      <c r="N1220" s="21">
        <f t="shared" si="448"/>
        <v>0</v>
      </c>
      <c r="O1220" s="21">
        <f t="shared" si="449"/>
        <v>0</v>
      </c>
      <c r="P1220" s="21">
        <f t="shared" si="450"/>
        <v>0</v>
      </c>
      <c r="Q1220" s="65"/>
    </row>
    <row r="1221" spans="3:17" s="7" customFormat="1">
      <c r="C1221" s="98"/>
      <c r="D1221" s="112"/>
      <c r="E1221" s="129"/>
      <c r="F1221" s="171"/>
      <c r="G1221" s="171"/>
      <c r="H1221" s="59" t="s">
        <v>21</v>
      </c>
      <c r="I1221" s="31">
        <v>0</v>
      </c>
      <c r="J1221" s="32">
        <v>0</v>
      </c>
      <c r="K1221" s="32">
        <v>0</v>
      </c>
      <c r="L1221" s="4"/>
      <c r="M1221" s="4"/>
      <c r="N1221" s="21"/>
      <c r="O1221" s="21"/>
      <c r="P1221" s="21"/>
      <c r="Q1221" s="65"/>
    </row>
    <row r="1222" spans="3:17" s="7" customFormat="1">
      <c r="C1222" s="98"/>
      <c r="D1222" s="112"/>
      <c r="E1222" s="129"/>
      <c r="F1222" s="171"/>
      <c r="G1222" s="171"/>
      <c r="H1222" s="59" t="s">
        <v>31</v>
      </c>
      <c r="I1222" s="31">
        <v>0</v>
      </c>
      <c r="J1222" s="32">
        <v>0</v>
      </c>
      <c r="K1222" s="32">
        <v>0</v>
      </c>
      <c r="L1222" s="4"/>
      <c r="M1222" s="4"/>
      <c r="N1222" s="21"/>
      <c r="O1222" s="21"/>
      <c r="P1222" s="21"/>
      <c r="Q1222" s="65"/>
    </row>
    <row r="1223" spans="3:17" s="7" customFormat="1">
      <c r="C1223" s="99"/>
      <c r="D1223" s="112"/>
      <c r="E1223" s="129"/>
      <c r="F1223" s="171"/>
      <c r="G1223" s="171"/>
      <c r="H1223" s="59" t="s">
        <v>35</v>
      </c>
      <c r="I1223" s="31">
        <v>0</v>
      </c>
      <c r="J1223" s="32">
        <v>0</v>
      </c>
      <c r="K1223" s="32">
        <v>0</v>
      </c>
      <c r="L1223" s="4"/>
      <c r="M1223" s="4"/>
      <c r="N1223" s="21"/>
      <c r="O1223" s="21"/>
      <c r="P1223" s="21"/>
      <c r="Q1223" s="65"/>
    </row>
    <row r="1224" spans="3:17" s="7" customFormat="1">
      <c r="C1224" s="97" t="s">
        <v>587</v>
      </c>
      <c r="D1224" s="100" t="s">
        <v>588</v>
      </c>
      <c r="E1224" s="116" t="s">
        <v>349</v>
      </c>
      <c r="F1224" s="169">
        <v>2021</v>
      </c>
      <c r="G1224" s="169">
        <v>2023</v>
      </c>
      <c r="H1224" s="59" t="s">
        <v>19</v>
      </c>
      <c r="I1224" s="22">
        <f>I1225+I1226+I1227+I1228</f>
        <v>1416</v>
      </c>
      <c r="J1224" s="4">
        <f t="shared" ref="J1224:K1224" si="478">J1225+J1226+J1227+J1228</f>
        <v>1416</v>
      </c>
      <c r="K1224" s="4">
        <f t="shared" si="478"/>
        <v>1366</v>
      </c>
      <c r="L1224" s="4">
        <f t="shared" ref="L1224:M1224" si="479">L1225</f>
        <v>0</v>
      </c>
      <c r="M1224" s="4">
        <f t="shared" si="479"/>
        <v>0</v>
      </c>
      <c r="N1224" s="21">
        <f t="shared" si="448"/>
        <v>0</v>
      </c>
      <c r="O1224" s="21">
        <f t="shared" si="449"/>
        <v>0</v>
      </c>
      <c r="P1224" s="21">
        <f t="shared" si="450"/>
        <v>0</v>
      </c>
      <c r="Q1224" s="65"/>
    </row>
    <row r="1225" spans="3:17" s="7" customFormat="1">
      <c r="C1225" s="98"/>
      <c r="D1225" s="101"/>
      <c r="E1225" s="117"/>
      <c r="F1225" s="110"/>
      <c r="G1225" s="110"/>
      <c r="H1225" s="59" t="s">
        <v>20</v>
      </c>
      <c r="I1225" s="31">
        <v>1416</v>
      </c>
      <c r="J1225" s="32">
        <v>1416</v>
      </c>
      <c r="K1225" s="32">
        <f>1416-50</f>
        <v>1366</v>
      </c>
      <c r="L1225" s="4"/>
      <c r="M1225" s="4"/>
      <c r="N1225" s="21">
        <f t="shared" si="448"/>
        <v>0</v>
      </c>
      <c r="O1225" s="21">
        <f t="shared" si="449"/>
        <v>0</v>
      </c>
      <c r="P1225" s="21">
        <f t="shared" si="450"/>
        <v>0</v>
      </c>
      <c r="Q1225" s="65"/>
    </row>
    <row r="1226" spans="3:17" s="7" customFormat="1">
      <c r="C1226" s="98"/>
      <c r="D1226" s="101"/>
      <c r="E1226" s="117"/>
      <c r="F1226" s="110"/>
      <c r="G1226" s="110"/>
      <c r="H1226" s="59" t="s">
        <v>21</v>
      </c>
      <c r="I1226" s="31">
        <v>0</v>
      </c>
      <c r="J1226" s="32">
        <v>0</v>
      </c>
      <c r="K1226" s="32">
        <v>0</v>
      </c>
      <c r="L1226" s="4"/>
      <c r="M1226" s="4"/>
      <c r="N1226" s="21"/>
      <c r="O1226" s="21"/>
      <c r="P1226" s="21"/>
      <c r="Q1226" s="65"/>
    </row>
    <row r="1227" spans="3:17" s="7" customFormat="1">
      <c r="C1227" s="98"/>
      <c r="D1227" s="101"/>
      <c r="E1227" s="117"/>
      <c r="F1227" s="110"/>
      <c r="G1227" s="110"/>
      <c r="H1227" s="59" t="s">
        <v>31</v>
      </c>
      <c r="I1227" s="31">
        <v>0</v>
      </c>
      <c r="J1227" s="32">
        <v>0</v>
      </c>
      <c r="K1227" s="32">
        <v>0</v>
      </c>
      <c r="L1227" s="4"/>
      <c r="M1227" s="4"/>
      <c r="N1227" s="21"/>
      <c r="O1227" s="21"/>
      <c r="P1227" s="21"/>
      <c r="Q1227" s="65"/>
    </row>
    <row r="1228" spans="3:17" s="7" customFormat="1">
      <c r="C1228" s="99"/>
      <c r="D1228" s="102"/>
      <c r="E1228" s="118"/>
      <c r="F1228" s="111"/>
      <c r="G1228" s="111"/>
      <c r="H1228" s="59" t="s">
        <v>35</v>
      </c>
      <c r="I1228" s="31">
        <v>0</v>
      </c>
      <c r="J1228" s="32">
        <v>0</v>
      </c>
      <c r="K1228" s="32">
        <v>0</v>
      </c>
      <c r="L1228" s="4"/>
      <c r="M1228" s="4"/>
      <c r="N1228" s="21"/>
      <c r="O1228" s="21"/>
      <c r="P1228" s="21"/>
      <c r="Q1228" s="65"/>
    </row>
    <row r="1229" spans="3:17" s="7" customFormat="1" hidden="1">
      <c r="C1229" s="126" t="s">
        <v>589</v>
      </c>
      <c r="D1229" s="100" t="s">
        <v>590</v>
      </c>
      <c r="E1229" s="129" t="s">
        <v>579</v>
      </c>
      <c r="F1229" s="169">
        <v>2023</v>
      </c>
      <c r="G1229" s="169">
        <v>2023</v>
      </c>
      <c r="H1229" s="59" t="s">
        <v>19</v>
      </c>
      <c r="I1229" s="22">
        <f>I1230+I1231+I1232+I1233</f>
        <v>0</v>
      </c>
      <c r="J1229" s="4">
        <f t="shared" ref="J1229:K1229" si="480">J1230+J1231+J1232+J1233</f>
        <v>0</v>
      </c>
      <c r="K1229" s="4">
        <f t="shared" si="480"/>
        <v>0</v>
      </c>
      <c r="L1229" s="4">
        <v>0</v>
      </c>
      <c r="M1229" s="4">
        <v>0</v>
      </c>
      <c r="N1229" s="21"/>
      <c r="O1229" s="21"/>
      <c r="P1229" s="21"/>
      <c r="Q1229" s="65"/>
    </row>
    <row r="1230" spans="3:17" s="7" customFormat="1" hidden="1">
      <c r="C1230" s="127"/>
      <c r="D1230" s="101"/>
      <c r="E1230" s="129"/>
      <c r="F1230" s="110"/>
      <c r="G1230" s="110"/>
      <c r="H1230" s="59" t="s">
        <v>20</v>
      </c>
      <c r="I1230" s="31">
        <v>0</v>
      </c>
      <c r="J1230" s="32">
        <v>0</v>
      </c>
      <c r="K1230" s="32">
        <v>0</v>
      </c>
      <c r="L1230" s="4"/>
      <c r="M1230" s="4"/>
      <c r="N1230" s="21"/>
      <c r="O1230" s="21"/>
      <c r="P1230" s="21"/>
      <c r="Q1230" s="65"/>
    </row>
    <row r="1231" spans="3:17" s="7" customFormat="1" hidden="1">
      <c r="C1231" s="127"/>
      <c r="D1231" s="101"/>
      <c r="E1231" s="129"/>
      <c r="F1231" s="110"/>
      <c r="G1231" s="110"/>
      <c r="H1231" s="59" t="s">
        <v>21</v>
      </c>
      <c r="I1231" s="31">
        <v>0</v>
      </c>
      <c r="J1231" s="32">
        <v>0</v>
      </c>
      <c r="K1231" s="32">
        <v>0</v>
      </c>
      <c r="L1231" s="4"/>
      <c r="M1231" s="4"/>
      <c r="N1231" s="21"/>
      <c r="O1231" s="21"/>
      <c r="P1231" s="21"/>
      <c r="Q1231" s="65"/>
    </row>
    <row r="1232" spans="3:17" s="7" customFormat="1" hidden="1">
      <c r="C1232" s="127"/>
      <c r="D1232" s="101"/>
      <c r="E1232" s="129"/>
      <c r="F1232" s="110"/>
      <c r="G1232" s="110"/>
      <c r="H1232" s="59" t="s">
        <v>31</v>
      </c>
      <c r="I1232" s="31">
        <v>0</v>
      </c>
      <c r="J1232" s="32">
        <v>0</v>
      </c>
      <c r="K1232" s="32">
        <v>0</v>
      </c>
      <c r="L1232" s="4"/>
      <c r="M1232" s="4"/>
      <c r="N1232" s="21"/>
      <c r="O1232" s="21"/>
      <c r="P1232" s="21"/>
      <c r="Q1232" s="65"/>
    </row>
    <row r="1233" spans="3:17" s="7" customFormat="1" hidden="1">
      <c r="C1233" s="128"/>
      <c r="D1233" s="102"/>
      <c r="E1233" s="129"/>
      <c r="F1233" s="111"/>
      <c r="G1233" s="111"/>
      <c r="H1233" s="59" t="s">
        <v>35</v>
      </c>
      <c r="I1233" s="31">
        <v>0</v>
      </c>
      <c r="J1233" s="32">
        <v>0</v>
      </c>
      <c r="K1233" s="32">
        <v>0</v>
      </c>
      <c r="L1233" s="4"/>
      <c r="M1233" s="4"/>
      <c r="N1233" s="21"/>
      <c r="O1233" s="21"/>
      <c r="P1233" s="21"/>
      <c r="Q1233" s="65"/>
    </row>
    <row r="1234" spans="3:17" s="7" customFormat="1">
      <c r="C1234" s="126" t="s">
        <v>591</v>
      </c>
      <c r="D1234" s="100" t="s">
        <v>592</v>
      </c>
      <c r="E1234" s="116" t="s">
        <v>593</v>
      </c>
      <c r="F1234" s="169">
        <v>2021</v>
      </c>
      <c r="G1234" s="169">
        <v>2021</v>
      </c>
      <c r="H1234" s="59" t="s">
        <v>19</v>
      </c>
      <c r="I1234" s="22">
        <f>I1235+I1236+I1237+I1238</f>
        <v>900</v>
      </c>
      <c r="J1234" s="4">
        <f t="shared" ref="J1234:M1234" si="481">J1235+J1236+J1237+J1238</f>
        <v>900</v>
      </c>
      <c r="K1234" s="4">
        <f t="shared" si="481"/>
        <v>900</v>
      </c>
      <c r="L1234" s="4">
        <f t="shared" si="481"/>
        <v>0</v>
      </c>
      <c r="M1234" s="4">
        <f t="shared" si="481"/>
        <v>0</v>
      </c>
      <c r="N1234" s="21">
        <f t="shared" ref="N1234:N1281" si="482">M1234/I1234*100</f>
        <v>0</v>
      </c>
      <c r="O1234" s="21">
        <f t="shared" ref="O1234:O1281" si="483">M1234/J1234*100</f>
        <v>0</v>
      </c>
      <c r="P1234" s="21">
        <f t="shared" ref="P1234:P1281" si="484">L1234/K1234*100</f>
        <v>0</v>
      </c>
      <c r="Q1234" s="65"/>
    </row>
    <row r="1235" spans="3:17" s="7" customFormat="1">
      <c r="C1235" s="127"/>
      <c r="D1235" s="101"/>
      <c r="E1235" s="117"/>
      <c r="F1235" s="110"/>
      <c r="G1235" s="110"/>
      <c r="H1235" s="59" t="s">
        <v>20</v>
      </c>
      <c r="I1235" s="31">
        <v>900</v>
      </c>
      <c r="J1235" s="32">
        <v>900</v>
      </c>
      <c r="K1235" s="32">
        <v>900</v>
      </c>
      <c r="L1235" s="4"/>
      <c r="M1235" s="4"/>
      <c r="N1235" s="21">
        <f t="shared" si="482"/>
        <v>0</v>
      </c>
      <c r="O1235" s="21">
        <f t="shared" si="483"/>
        <v>0</v>
      </c>
      <c r="P1235" s="21">
        <f t="shared" si="484"/>
        <v>0</v>
      </c>
      <c r="Q1235" s="65"/>
    </row>
    <row r="1236" spans="3:17" s="7" customFormat="1">
      <c r="C1236" s="127"/>
      <c r="D1236" s="101"/>
      <c r="E1236" s="117"/>
      <c r="F1236" s="110"/>
      <c r="G1236" s="110"/>
      <c r="H1236" s="59" t="s">
        <v>21</v>
      </c>
      <c r="I1236" s="31">
        <v>0</v>
      </c>
      <c r="J1236" s="32">
        <v>0</v>
      </c>
      <c r="K1236" s="32">
        <v>0</v>
      </c>
      <c r="L1236" s="4"/>
      <c r="M1236" s="4"/>
      <c r="N1236" s="21"/>
      <c r="O1236" s="21"/>
      <c r="P1236" s="21"/>
      <c r="Q1236" s="65"/>
    </row>
    <row r="1237" spans="3:17" s="7" customFormat="1">
      <c r="C1237" s="127"/>
      <c r="D1237" s="101"/>
      <c r="E1237" s="117"/>
      <c r="F1237" s="110"/>
      <c r="G1237" s="110"/>
      <c r="H1237" s="59" t="s">
        <v>31</v>
      </c>
      <c r="I1237" s="31">
        <v>0</v>
      </c>
      <c r="J1237" s="32">
        <v>0</v>
      </c>
      <c r="K1237" s="32">
        <v>0</v>
      </c>
      <c r="L1237" s="4"/>
      <c r="M1237" s="4"/>
      <c r="N1237" s="21"/>
      <c r="O1237" s="21"/>
      <c r="P1237" s="21"/>
      <c r="Q1237" s="65"/>
    </row>
    <row r="1238" spans="3:17" s="7" customFormat="1">
      <c r="C1238" s="128"/>
      <c r="D1238" s="102"/>
      <c r="E1238" s="118"/>
      <c r="F1238" s="111"/>
      <c r="G1238" s="111"/>
      <c r="H1238" s="59" t="s">
        <v>35</v>
      </c>
      <c r="I1238" s="31">
        <v>0</v>
      </c>
      <c r="J1238" s="32">
        <v>0</v>
      </c>
      <c r="K1238" s="32">
        <v>0</v>
      </c>
      <c r="L1238" s="4"/>
      <c r="M1238" s="4"/>
      <c r="N1238" s="21"/>
      <c r="O1238" s="21"/>
      <c r="P1238" s="21"/>
      <c r="Q1238" s="65"/>
    </row>
    <row r="1239" spans="3:17" s="15" customFormat="1">
      <c r="C1239" s="126" t="s">
        <v>594</v>
      </c>
      <c r="D1239" s="100" t="s">
        <v>595</v>
      </c>
      <c r="E1239" s="170" t="s">
        <v>596</v>
      </c>
      <c r="F1239" s="116">
        <v>2020</v>
      </c>
      <c r="G1239" s="116">
        <v>2022</v>
      </c>
      <c r="H1239" s="59" t="s">
        <v>19</v>
      </c>
      <c r="I1239" s="22">
        <f>I1240+I1241+I1242+I1243</f>
        <v>834608.89999999991</v>
      </c>
      <c r="J1239" s="4">
        <f t="shared" ref="J1239:K1239" si="485">J1240+J1241+J1242+J1243</f>
        <v>1102631.7</v>
      </c>
      <c r="K1239" s="4">
        <f t="shared" si="485"/>
        <v>1083547.2</v>
      </c>
      <c r="L1239" s="4">
        <f t="shared" ref="L1239:M1239" si="486">L1240+L1241+L1242+L1243</f>
        <v>115118.3</v>
      </c>
      <c r="M1239" s="4">
        <f t="shared" si="486"/>
        <v>115118.3</v>
      </c>
      <c r="N1239" s="21">
        <f t="shared" si="482"/>
        <v>13.793083203402217</v>
      </c>
      <c r="O1239" s="21">
        <f t="shared" si="483"/>
        <v>10.440322004165127</v>
      </c>
      <c r="P1239" s="21">
        <f t="shared" si="484"/>
        <v>10.624207233427395</v>
      </c>
      <c r="Q1239" s="66"/>
    </row>
    <row r="1240" spans="3:17" s="15" customFormat="1">
      <c r="C1240" s="127"/>
      <c r="D1240" s="101"/>
      <c r="E1240" s="170"/>
      <c r="F1240" s="117"/>
      <c r="G1240" s="117"/>
      <c r="H1240" s="59" t="s">
        <v>20</v>
      </c>
      <c r="I1240" s="31">
        <f t="shared" ref="I1240:K1241" si="487">I1246+I1251</f>
        <v>122185.70000000001</v>
      </c>
      <c r="J1240" s="32">
        <f t="shared" si="487"/>
        <v>390208.5</v>
      </c>
      <c r="K1240" s="32">
        <f t="shared" si="487"/>
        <v>371124</v>
      </c>
      <c r="L1240" s="32">
        <f t="shared" ref="L1240:M1240" si="488">L1246+L1251</f>
        <v>33905.699999999997</v>
      </c>
      <c r="M1240" s="32">
        <f t="shared" si="488"/>
        <v>33905.699999999997</v>
      </c>
      <c r="N1240" s="21">
        <f t="shared" si="482"/>
        <v>27.749319273859374</v>
      </c>
      <c r="O1240" s="21">
        <f t="shared" si="483"/>
        <v>8.689123891458026</v>
      </c>
      <c r="P1240" s="21">
        <f t="shared" si="484"/>
        <v>9.1359491706276064</v>
      </c>
      <c r="Q1240" s="66"/>
    </row>
    <row r="1241" spans="3:17" s="15" customFormat="1">
      <c r="C1241" s="127"/>
      <c r="D1241" s="101"/>
      <c r="E1241" s="170"/>
      <c r="F1241" s="117"/>
      <c r="G1241" s="117"/>
      <c r="H1241" s="59" t="s">
        <v>21</v>
      </c>
      <c r="I1241" s="31">
        <f t="shared" si="487"/>
        <v>712423.2</v>
      </c>
      <c r="J1241" s="32">
        <f t="shared" si="487"/>
        <v>712423.2</v>
      </c>
      <c r="K1241" s="32">
        <f t="shared" si="487"/>
        <v>712423.2</v>
      </c>
      <c r="L1241" s="32">
        <f t="shared" ref="L1241:M1241" si="489">L1247+L1252</f>
        <v>81212.600000000006</v>
      </c>
      <c r="M1241" s="32">
        <f t="shared" si="489"/>
        <v>81212.600000000006</v>
      </c>
      <c r="N1241" s="21">
        <f t="shared" si="482"/>
        <v>11.399488393977064</v>
      </c>
      <c r="O1241" s="21">
        <f t="shared" si="483"/>
        <v>11.399488393977064</v>
      </c>
      <c r="P1241" s="21">
        <f t="shared" si="484"/>
        <v>11.399488393977064</v>
      </c>
      <c r="Q1241" s="66"/>
    </row>
    <row r="1242" spans="3:17" s="15" customFormat="1">
      <c r="C1242" s="127"/>
      <c r="D1242" s="101"/>
      <c r="E1242" s="170"/>
      <c r="F1242" s="117"/>
      <c r="G1242" s="117"/>
      <c r="H1242" s="59" t="s">
        <v>31</v>
      </c>
      <c r="I1242" s="31">
        <f>I1249+I1253</f>
        <v>0</v>
      </c>
      <c r="J1242" s="32">
        <f t="shared" ref="J1242:K1242" si="490">J1249+J1253</f>
        <v>0</v>
      </c>
      <c r="K1242" s="32">
        <f t="shared" si="490"/>
        <v>0</v>
      </c>
      <c r="L1242" s="32">
        <f t="shared" ref="L1242:M1242" si="491">L1249+L1253</f>
        <v>0</v>
      </c>
      <c r="M1242" s="32">
        <f t="shared" si="491"/>
        <v>0</v>
      </c>
      <c r="N1242" s="21"/>
      <c r="O1242" s="21"/>
      <c r="P1242" s="21"/>
      <c r="Q1242" s="66"/>
    </row>
    <row r="1243" spans="3:17" s="15" customFormat="1">
      <c r="C1243" s="128"/>
      <c r="D1243" s="102"/>
      <c r="E1243" s="170"/>
      <c r="F1243" s="118"/>
      <c r="G1243" s="118"/>
      <c r="H1243" s="59" t="s">
        <v>35</v>
      </c>
      <c r="I1243" s="31">
        <v>0</v>
      </c>
      <c r="J1243" s="32">
        <v>0</v>
      </c>
      <c r="K1243" s="32">
        <v>0</v>
      </c>
      <c r="L1243" s="32">
        <v>0</v>
      </c>
      <c r="M1243" s="32">
        <v>0</v>
      </c>
      <c r="N1243" s="21"/>
      <c r="O1243" s="21"/>
      <c r="P1243" s="21"/>
      <c r="Q1243" s="66"/>
    </row>
    <row r="1244" spans="3:17" s="15" customFormat="1">
      <c r="C1244" s="53"/>
      <c r="D1244" s="166" t="s">
        <v>24</v>
      </c>
      <c r="E1244" s="167"/>
      <c r="F1244" s="167"/>
      <c r="G1244" s="168"/>
      <c r="H1244" s="59"/>
      <c r="I1244" s="31"/>
      <c r="J1244" s="32"/>
      <c r="K1244" s="32"/>
      <c r="L1244" s="4"/>
      <c r="M1244" s="4"/>
      <c r="N1244" s="21"/>
      <c r="O1244" s="21"/>
      <c r="P1244" s="21"/>
      <c r="Q1244" s="66"/>
    </row>
    <row r="1245" spans="3:17" s="7" customFormat="1">
      <c r="C1245" s="126"/>
      <c r="D1245" s="100"/>
      <c r="E1245" s="129" t="s">
        <v>146</v>
      </c>
      <c r="F1245" s="116">
        <v>2020</v>
      </c>
      <c r="G1245" s="116">
        <v>2022</v>
      </c>
      <c r="H1245" s="59" t="s">
        <v>19</v>
      </c>
      <c r="I1245" s="22">
        <f>I1246+I1247+I1248+I1249</f>
        <v>234608.90000000002</v>
      </c>
      <c r="J1245" s="4">
        <f t="shared" ref="J1245:K1245" si="492">J1246+J1247+J1248+J1249</f>
        <v>262137.90000000002</v>
      </c>
      <c r="K1245" s="4">
        <f t="shared" si="492"/>
        <v>243053.40000000002</v>
      </c>
      <c r="L1245" s="4">
        <f t="shared" ref="L1245:M1245" si="493">L1246+L1247+L1248+L1249</f>
        <v>31331.399999999998</v>
      </c>
      <c r="M1245" s="4">
        <f t="shared" si="493"/>
        <v>31331.399999999998</v>
      </c>
      <c r="N1245" s="21">
        <f t="shared" si="482"/>
        <v>13.35473632926969</v>
      </c>
      <c r="O1245" s="21">
        <f t="shared" si="483"/>
        <v>11.95225871573702</v>
      </c>
      <c r="P1245" s="21">
        <f t="shared" si="484"/>
        <v>12.890747465371804</v>
      </c>
      <c r="Q1245" s="65"/>
    </row>
    <row r="1246" spans="3:17" s="7" customFormat="1">
      <c r="C1246" s="127"/>
      <c r="D1246" s="101"/>
      <c r="E1246" s="129"/>
      <c r="F1246" s="117"/>
      <c r="G1246" s="117"/>
      <c r="H1246" s="59" t="s">
        <v>20</v>
      </c>
      <c r="I1246" s="31">
        <f>I1256+I1311+I1341+I1351+I1381+I1541+I1576+I1586+I1596+I1606+I1617+I1636+I1646+I1676++I1681+I1686+I1696+I1701+I1711+I1706</f>
        <v>56185.700000000004</v>
      </c>
      <c r="J1246" s="32">
        <f t="shared" ref="J1246:K1247" si="494">J1256+J1311+J1341+J1351+J1381+J1541+J1576+J1586+J1596+J1606+J1617+J1636+J1646+J1676++J1681+J1686+J1696+J1701+J1711+J1706</f>
        <v>83714.7</v>
      </c>
      <c r="K1246" s="32">
        <f t="shared" si="494"/>
        <v>64630.200000000004</v>
      </c>
      <c r="L1246" s="32">
        <f t="shared" ref="L1246:M1246" si="495">L1256+L1311+L1341+L1351+L1381+L1541+L1576+L1586+L1596+L1606+L1617+L1636+L1646+L1676++L1681+L1686+L1696+L1701+L1711+L1706</f>
        <v>3285.2</v>
      </c>
      <c r="M1246" s="32">
        <f t="shared" si="495"/>
        <v>3285.2</v>
      </c>
      <c r="N1246" s="21">
        <f t="shared" si="482"/>
        <v>5.8470393712279094</v>
      </c>
      <c r="O1246" s="21">
        <f t="shared" si="483"/>
        <v>3.9242809207940779</v>
      </c>
      <c r="P1246" s="21">
        <f t="shared" si="484"/>
        <v>5.0830726193018112</v>
      </c>
      <c r="Q1246" s="65"/>
    </row>
    <row r="1247" spans="3:17" s="7" customFormat="1">
      <c r="C1247" s="127"/>
      <c r="D1247" s="101"/>
      <c r="E1247" s="129"/>
      <c r="F1247" s="117"/>
      <c r="G1247" s="117"/>
      <c r="H1247" s="59" t="s">
        <v>21</v>
      </c>
      <c r="I1247" s="31">
        <f>I1257+I1312+I1342+I1352+I1382+I1542+I1577+I1587+I1597+I1607+I1618+I1637+I1647+I1677++I1682+I1687+I1697+I1702+I1712+I1707</f>
        <v>178423.2</v>
      </c>
      <c r="J1247" s="32">
        <f t="shared" si="494"/>
        <v>178423.2</v>
      </c>
      <c r="K1247" s="32">
        <f t="shared" si="494"/>
        <v>178423.2</v>
      </c>
      <c r="L1247" s="32">
        <f t="shared" ref="L1247:M1247" si="496">L1257+L1312+L1342+L1352+L1382+L1542+L1577+L1587+L1597+L1607+L1618+L1637+L1647+L1677++L1682+L1687+L1697+L1702+L1712+L1707</f>
        <v>28046.199999999997</v>
      </c>
      <c r="M1247" s="32">
        <f t="shared" si="496"/>
        <v>28046.199999999997</v>
      </c>
      <c r="N1247" s="21">
        <f t="shared" si="482"/>
        <v>15.718919961081292</v>
      </c>
      <c r="O1247" s="21">
        <f t="shared" si="483"/>
        <v>15.718919961081292</v>
      </c>
      <c r="P1247" s="21">
        <f t="shared" si="484"/>
        <v>15.718919961081292</v>
      </c>
      <c r="Q1247" s="65"/>
    </row>
    <row r="1248" spans="3:17" s="7" customFormat="1">
      <c r="C1248" s="127"/>
      <c r="D1248" s="101"/>
      <c r="E1248" s="129"/>
      <c r="F1248" s="117"/>
      <c r="G1248" s="117"/>
      <c r="H1248" s="59" t="s">
        <v>31</v>
      </c>
      <c r="I1248" s="31">
        <f t="shared" ref="I1248:K1249" si="497">I1258+I1313+I1343+I1353+I1383+I1543+I1578+I1588+I1608+I1618+I1638+I1673</f>
        <v>0</v>
      </c>
      <c r="J1248" s="32">
        <f t="shared" si="497"/>
        <v>0</v>
      </c>
      <c r="K1248" s="32">
        <f t="shared" si="497"/>
        <v>0</v>
      </c>
      <c r="L1248" s="32">
        <f t="shared" ref="L1248:M1248" si="498">L1258+L1313+L1343+L1353+L1383+L1543+L1578+L1588+L1608+L1618+L1638+L1673</f>
        <v>0</v>
      </c>
      <c r="M1248" s="32">
        <f t="shared" si="498"/>
        <v>0</v>
      </c>
      <c r="N1248" s="21"/>
      <c r="O1248" s="21"/>
      <c r="P1248" s="21"/>
      <c r="Q1248" s="65"/>
    </row>
    <row r="1249" spans="3:17" s="7" customFormat="1">
      <c r="C1249" s="128"/>
      <c r="D1249" s="102"/>
      <c r="E1249" s="129"/>
      <c r="F1249" s="118"/>
      <c r="G1249" s="118"/>
      <c r="H1249" s="59" t="s">
        <v>35</v>
      </c>
      <c r="I1249" s="31">
        <f t="shared" si="497"/>
        <v>0</v>
      </c>
      <c r="J1249" s="32">
        <f t="shared" si="497"/>
        <v>0</v>
      </c>
      <c r="K1249" s="32">
        <f t="shared" si="497"/>
        <v>0</v>
      </c>
      <c r="L1249" s="32">
        <f t="shared" ref="L1249:M1249" si="499">L1259+L1314+L1344+L1354+L1384+L1544+L1579+L1589+L1609+L1619+L1639+L1674</f>
        <v>0</v>
      </c>
      <c r="M1249" s="32">
        <f t="shared" si="499"/>
        <v>0</v>
      </c>
      <c r="N1249" s="21"/>
      <c r="O1249" s="21"/>
      <c r="P1249" s="21"/>
      <c r="Q1249" s="65"/>
    </row>
    <row r="1250" spans="3:17" s="7" customFormat="1">
      <c r="C1250" s="126"/>
      <c r="D1250" s="100"/>
      <c r="E1250" s="138" t="s">
        <v>597</v>
      </c>
      <c r="F1250" s="116">
        <v>2020</v>
      </c>
      <c r="G1250" s="116">
        <v>2022</v>
      </c>
      <c r="H1250" s="59" t="s">
        <v>19</v>
      </c>
      <c r="I1250" s="22">
        <f>I1251+I1252+I1253+I1254</f>
        <v>600000</v>
      </c>
      <c r="J1250" s="4">
        <f t="shared" ref="J1250:K1250" si="500">J1251+J1252+J1253+J1254</f>
        <v>840493.8</v>
      </c>
      <c r="K1250" s="4">
        <f t="shared" si="500"/>
        <v>840493.8</v>
      </c>
      <c r="L1250" s="4">
        <f t="shared" ref="L1250:M1250" si="501">L1251+L1252+L1253+L1254</f>
        <v>83786.899999999994</v>
      </c>
      <c r="M1250" s="4">
        <f t="shared" si="501"/>
        <v>83786.899999999994</v>
      </c>
      <c r="N1250" s="21">
        <f t="shared" si="482"/>
        <v>13.964483333333334</v>
      </c>
      <c r="O1250" s="21">
        <f t="shared" si="483"/>
        <v>9.9687707392963514</v>
      </c>
      <c r="P1250" s="21">
        <f t="shared" si="484"/>
        <v>9.9687707392963514</v>
      </c>
      <c r="Q1250" s="65"/>
    </row>
    <row r="1251" spans="3:17" s="7" customFormat="1">
      <c r="C1251" s="127"/>
      <c r="D1251" s="101"/>
      <c r="E1251" s="138"/>
      <c r="F1251" s="117"/>
      <c r="G1251" s="117"/>
      <c r="H1251" s="59" t="s">
        <v>20</v>
      </c>
      <c r="I1251" s="31">
        <f>I1626+I1661+I1666+I1691</f>
        <v>66000</v>
      </c>
      <c r="J1251" s="32">
        <f t="shared" ref="J1251:K1252" si="502">J1626+J1661+J1666+J1691</f>
        <v>306493.8</v>
      </c>
      <c r="K1251" s="32">
        <f t="shared" si="502"/>
        <v>306493.8</v>
      </c>
      <c r="L1251" s="32">
        <f t="shared" ref="L1251" si="503">L1626+L1661+L1666+L1691</f>
        <v>30620.5</v>
      </c>
      <c r="M1251" s="32">
        <f>M1626+M1661+M1666+M1691</f>
        <v>30620.5</v>
      </c>
      <c r="N1251" s="21">
        <f t="shared" si="482"/>
        <v>46.394696969696966</v>
      </c>
      <c r="O1251" s="21">
        <f t="shared" si="483"/>
        <v>9.9905772971590299</v>
      </c>
      <c r="P1251" s="21">
        <f t="shared" si="484"/>
        <v>9.9905772971590299</v>
      </c>
      <c r="Q1251" s="65"/>
    </row>
    <row r="1252" spans="3:17" s="7" customFormat="1">
      <c r="C1252" s="127"/>
      <c r="D1252" s="101"/>
      <c r="E1252" s="138"/>
      <c r="F1252" s="117"/>
      <c r="G1252" s="117"/>
      <c r="H1252" s="59" t="s">
        <v>21</v>
      </c>
      <c r="I1252" s="31">
        <f>I1627+I1662+I1667+I1692</f>
        <v>534000</v>
      </c>
      <c r="J1252" s="32">
        <f t="shared" si="502"/>
        <v>534000</v>
      </c>
      <c r="K1252" s="32">
        <f t="shared" si="502"/>
        <v>534000</v>
      </c>
      <c r="L1252" s="32">
        <f t="shared" ref="L1252:M1252" si="504">L1627+L1662+L1667+L1692</f>
        <v>53166.400000000001</v>
      </c>
      <c r="M1252" s="32">
        <f t="shared" si="504"/>
        <v>53166.400000000001</v>
      </c>
      <c r="N1252" s="21">
        <f t="shared" si="482"/>
        <v>9.9562546816479394</v>
      </c>
      <c r="O1252" s="21">
        <f t="shared" si="483"/>
        <v>9.9562546816479394</v>
      </c>
      <c r="P1252" s="21">
        <f t="shared" si="484"/>
        <v>9.9562546816479394</v>
      </c>
      <c r="Q1252" s="65"/>
    </row>
    <row r="1253" spans="3:17" s="7" customFormat="1">
      <c r="C1253" s="127"/>
      <c r="D1253" s="101"/>
      <c r="E1253" s="138"/>
      <c r="F1253" s="117"/>
      <c r="G1253" s="117"/>
      <c r="H1253" s="59" t="s">
        <v>31</v>
      </c>
      <c r="I1253" s="31"/>
      <c r="J1253" s="32"/>
      <c r="K1253" s="32"/>
      <c r="L1253" s="32"/>
      <c r="M1253" s="32"/>
      <c r="N1253" s="21"/>
      <c r="O1253" s="21"/>
      <c r="P1253" s="21"/>
      <c r="Q1253" s="65"/>
    </row>
    <row r="1254" spans="3:17" s="7" customFormat="1">
      <c r="C1254" s="128"/>
      <c r="D1254" s="102"/>
      <c r="E1254" s="138"/>
      <c r="F1254" s="118"/>
      <c r="G1254" s="118"/>
      <c r="H1254" s="59" t="s">
        <v>35</v>
      </c>
      <c r="I1254" s="31"/>
      <c r="J1254" s="32"/>
      <c r="K1254" s="32"/>
      <c r="L1254" s="32"/>
      <c r="M1254" s="32"/>
      <c r="N1254" s="21"/>
      <c r="O1254" s="21"/>
      <c r="P1254" s="21"/>
      <c r="Q1254" s="65"/>
    </row>
    <row r="1255" spans="3:17" s="7" customFormat="1">
      <c r="C1255" s="126" t="s">
        <v>598</v>
      </c>
      <c r="D1255" s="100" t="s">
        <v>599</v>
      </c>
      <c r="E1255" s="129" t="s">
        <v>349</v>
      </c>
      <c r="F1255" s="116">
        <v>2020</v>
      </c>
      <c r="G1255" s="116">
        <v>2022</v>
      </c>
      <c r="H1255" s="59" t="s">
        <v>19</v>
      </c>
      <c r="I1255" s="22">
        <f>I1256+I1257+I1258+I1259</f>
        <v>3000</v>
      </c>
      <c r="J1255" s="4">
        <f t="shared" ref="J1255:K1255" si="505">J1256+J1257+J1258+J1259</f>
        <v>30529</v>
      </c>
      <c r="K1255" s="4">
        <f t="shared" si="505"/>
        <v>15229</v>
      </c>
      <c r="L1255" s="4">
        <f t="shared" ref="L1255:M1255" si="506">L1256+L1257+L1258+L1259</f>
        <v>0</v>
      </c>
      <c r="M1255" s="4">
        <f t="shared" si="506"/>
        <v>0</v>
      </c>
      <c r="N1255" s="21">
        <f t="shared" si="482"/>
        <v>0</v>
      </c>
      <c r="O1255" s="21">
        <f t="shared" si="483"/>
        <v>0</v>
      </c>
      <c r="P1255" s="21">
        <f t="shared" si="484"/>
        <v>0</v>
      </c>
      <c r="Q1255" s="65"/>
    </row>
    <row r="1256" spans="3:17" s="7" customFormat="1">
      <c r="C1256" s="127"/>
      <c r="D1256" s="101"/>
      <c r="E1256" s="129"/>
      <c r="F1256" s="117"/>
      <c r="G1256" s="117"/>
      <c r="H1256" s="59" t="s">
        <v>20</v>
      </c>
      <c r="I1256" s="31">
        <f>SUM(I1261+I1266+I1271+I1276+I1281+I1286+I1291+I1296+I1301+I1306)</f>
        <v>3000</v>
      </c>
      <c r="J1256" s="32">
        <f t="shared" ref="J1256:K1256" si="507">SUM(J1261+J1266+J1271+J1276+J1281+J1286+J1291+J1296+J1301+J1306)</f>
        <v>30529</v>
      </c>
      <c r="K1256" s="32">
        <f t="shared" si="507"/>
        <v>15229</v>
      </c>
      <c r="L1256" s="32">
        <f t="shared" ref="L1256:M1256" si="508">SUM(L1261+L1266+L1271+L1276+L1281+L1286+L1291+L1296+L1301+L1306)</f>
        <v>0</v>
      </c>
      <c r="M1256" s="32">
        <f t="shared" si="508"/>
        <v>0</v>
      </c>
      <c r="N1256" s="21">
        <f t="shared" si="482"/>
        <v>0</v>
      </c>
      <c r="O1256" s="21">
        <f t="shared" si="483"/>
        <v>0</v>
      </c>
      <c r="P1256" s="21">
        <f t="shared" si="484"/>
        <v>0</v>
      </c>
      <c r="Q1256" s="65"/>
    </row>
    <row r="1257" spans="3:17" s="7" customFormat="1">
      <c r="C1257" s="127"/>
      <c r="D1257" s="101"/>
      <c r="E1257" s="129"/>
      <c r="F1257" s="117"/>
      <c r="G1257" s="117"/>
      <c r="H1257" s="59" t="s">
        <v>21</v>
      </c>
      <c r="I1257" s="31">
        <f>I1262+I1272</f>
        <v>0</v>
      </c>
      <c r="J1257" s="32">
        <f t="shared" ref="J1257:K1259" si="509">J1262+J1272</f>
        <v>0</v>
      </c>
      <c r="K1257" s="32">
        <f t="shared" si="509"/>
        <v>0</v>
      </c>
      <c r="L1257" s="32">
        <f t="shared" ref="L1257:M1257" si="510">L1262+L1272</f>
        <v>0</v>
      </c>
      <c r="M1257" s="32">
        <f t="shared" si="510"/>
        <v>0</v>
      </c>
      <c r="N1257" s="21"/>
      <c r="O1257" s="21"/>
      <c r="P1257" s="21"/>
      <c r="Q1257" s="65"/>
    </row>
    <row r="1258" spans="3:17" s="7" customFormat="1">
      <c r="C1258" s="127"/>
      <c r="D1258" s="101"/>
      <c r="E1258" s="129"/>
      <c r="F1258" s="117"/>
      <c r="G1258" s="117"/>
      <c r="H1258" s="59" t="s">
        <v>31</v>
      </c>
      <c r="I1258" s="31">
        <f>I1263+I1273</f>
        <v>0</v>
      </c>
      <c r="J1258" s="32">
        <f t="shared" si="509"/>
        <v>0</v>
      </c>
      <c r="K1258" s="32">
        <f t="shared" si="509"/>
        <v>0</v>
      </c>
      <c r="L1258" s="32">
        <f t="shared" ref="L1258:M1258" si="511">L1263+L1273</f>
        <v>0</v>
      </c>
      <c r="M1258" s="32">
        <f t="shared" si="511"/>
        <v>0</v>
      </c>
      <c r="N1258" s="21"/>
      <c r="O1258" s="21"/>
      <c r="P1258" s="21"/>
      <c r="Q1258" s="65"/>
    </row>
    <row r="1259" spans="3:17" s="7" customFormat="1">
      <c r="C1259" s="128"/>
      <c r="D1259" s="102"/>
      <c r="E1259" s="129"/>
      <c r="F1259" s="118"/>
      <c r="G1259" s="118"/>
      <c r="H1259" s="59" t="s">
        <v>35</v>
      </c>
      <c r="I1259" s="31">
        <f>I1264+I1274</f>
        <v>0</v>
      </c>
      <c r="J1259" s="32">
        <f t="shared" si="509"/>
        <v>0</v>
      </c>
      <c r="K1259" s="32">
        <f t="shared" si="509"/>
        <v>0</v>
      </c>
      <c r="L1259" s="32">
        <f t="shared" ref="L1259:M1259" si="512">L1264+L1274</f>
        <v>0</v>
      </c>
      <c r="M1259" s="32">
        <f t="shared" si="512"/>
        <v>0</v>
      </c>
      <c r="N1259" s="21"/>
      <c r="O1259" s="21"/>
      <c r="P1259" s="21"/>
      <c r="Q1259" s="65"/>
    </row>
    <row r="1260" spans="3:17" s="7" customFormat="1">
      <c r="C1260" s="126" t="s">
        <v>600</v>
      </c>
      <c r="D1260" s="163" t="s">
        <v>601</v>
      </c>
      <c r="E1260" s="116" t="s">
        <v>59</v>
      </c>
      <c r="F1260" s="148">
        <v>2021</v>
      </c>
      <c r="G1260" s="148">
        <v>2021</v>
      </c>
      <c r="H1260" s="59" t="s">
        <v>19</v>
      </c>
      <c r="I1260" s="22">
        <f>I1261+I1262+I1263+I1264</f>
        <v>800</v>
      </c>
      <c r="J1260" s="4">
        <f t="shared" ref="J1260:M1260" si="513">J1261+J1262+J1263+J1264</f>
        <v>13329</v>
      </c>
      <c r="K1260" s="4">
        <f t="shared" si="513"/>
        <v>13029</v>
      </c>
      <c r="L1260" s="4">
        <f t="shared" si="513"/>
        <v>0</v>
      </c>
      <c r="M1260" s="4">
        <f t="shared" si="513"/>
        <v>0</v>
      </c>
      <c r="N1260" s="21">
        <f t="shared" si="482"/>
        <v>0</v>
      </c>
      <c r="O1260" s="21">
        <f t="shared" si="483"/>
        <v>0</v>
      </c>
      <c r="P1260" s="21">
        <f t="shared" si="484"/>
        <v>0</v>
      </c>
      <c r="Q1260" s="65"/>
    </row>
    <row r="1261" spans="3:17" s="7" customFormat="1">
      <c r="C1261" s="127"/>
      <c r="D1261" s="164"/>
      <c r="E1261" s="117"/>
      <c r="F1261" s="149"/>
      <c r="G1261" s="149"/>
      <c r="H1261" s="59" t="s">
        <v>20</v>
      </c>
      <c r="I1261" s="31">
        <v>800</v>
      </c>
      <c r="J1261" s="32">
        <f>800+12529</f>
        <v>13329</v>
      </c>
      <c r="K1261" s="32">
        <v>13029</v>
      </c>
      <c r="L1261" s="4"/>
      <c r="M1261" s="4"/>
      <c r="N1261" s="21">
        <f t="shared" si="482"/>
        <v>0</v>
      </c>
      <c r="O1261" s="21">
        <f t="shared" si="483"/>
        <v>0</v>
      </c>
      <c r="P1261" s="21">
        <f t="shared" si="484"/>
        <v>0</v>
      </c>
      <c r="Q1261" s="65"/>
    </row>
    <row r="1262" spans="3:17" s="7" customFormat="1">
      <c r="C1262" s="127"/>
      <c r="D1262" s="164"/>
      <c r="E1262" s="117"/>
      <c r="F1262" s="149"/>
      <c r="G1262" s="149"/>
      <c r="H1262" s="59" t="s">
        <v>21</v>
      </c>
      <c r="I1262" s="31">
        <v>0</v>
      </c>
      <c r="J1262" s="32">
        <v>0</v>
      </c>
      <c r="K1262" s="32">
        <v>0</v>
      </c>
      <c r="L1262" s="4"/>
      <c r="M1262" s="4"/>
      <c r="N1262" s="21"/>
      <c r="O1262" s="21"/>
      <c r="P1262" s="21"/>
      <c r="Q1262" s="65"/>
    </row>
    <row r="1263" spans="3:17" s="7" customFormat="1">
      <c r="C1263" s="127"/>
      <c r="D1263" s="164"/>
      <c r="E1263" s="117"/>
      <c r="F1263" s="149"/>
      <c r="G1263" s="149"/>
      <c r="H1263" s="59" t="s">
        <v>31</v>
      </c>
      <c r="I1263" s="31">
        <v>0</v>
      </c>
      <c r="J1263" s="32">
        <v>0</v>
      </c>
      <c r="K1263" s="32">
        <v>0</v>
      </c>
      <c r="L1263" s="4"/>
      <c r="M1263" s="4"/>
      <c r="N1263" s="21"/>
      <c r="O1263" s="21"/>
      <c r="P1263" s="21"/>
      <c r="Q1263" s="65"/>
    </row>
    <row r="1264" spans="3:17" s="7" customFormat="1">
      <c r="C1264" s="128"/>
      <c r="D1264" s="165"/>
      <c r="E1264" s="118"/>
      <c r="F1264" s="150"/>
      <c r="G1264" s="150"/>
      <c r="H1264" s="59" t="s">
        <v>35</v>
      </c>
      <c r="I1264" s="31">
        <v>0</v>
      </c>
      <c r="J1264" s="32">
        <v>0</v>
      </c>
      <c r="K1264" s="32">
        <v>0</v>
      </c>
      <c r="L1264" s="4"/>
      <c r="M1264" s="4"/>
      <c r="N1264" s="21"/>
      <c r="O1264" s="21"/>
      <c r="P1264" s="21"/>
      <c r="Q1264" s="65"/>
    </row>
    <row r="1265" spans="3:17" s="7" customFormat="1">
      <c r="C1265" s="126" t="s">
        <v>602</v>
      </c>
      <c r="D1265" s="100" t="s">
        <v>603</v>
      </c>
      <c r="E1265" s="116" t="s">
        <v>604</v>
      </c>
      <c r="F1265" s="148">
        <v>2023</v>
      </c>
      <c r="G1265" s="148">
        <v>2023</v>
      </c>
      <c r="H1265" s="59" t="s">
        <v>19</v>
      </c>
      <c r="I1265" s="22">
        <f>I1266+I1267+I1268+I1269</f>
        <v>0</v>
      </c>
      <c r="J1265" s="4">
        <f t="shared" ref="J1265:K1265" si="514">J1266+J1267+J1268+J1269</f>
        <v>15000</v>
      </c>
      <c r="K1265" s="4">
        <f t="shared" si="514"/>
        <v>0</v>
      </c>
      <c r="L1265" s="4">
        <v>0</v>
      </c>
      <c r="M1265" s="4">
        <v>0</v>
      </c>
      <c r="N1265" s="21"/>
      <c r="O1265" s="21"/>
      <c r="P1265" s="21"/>
      <c r="Q1265" s="65"/>
    </row>
    <row r="1266" spans="3:17" s="7" customFormat="1">
      <c r="C1266" s="127"/>
      <c r="D1266" s="101"/>
      <c r="E1266" s="117"/>
      <c r="F1266" s="149"/>
      <c r="G1266" s="149"/>
      <c r="H1266" s="59" t="s">
        <v>20</v>
      </c>
      <c r="I1266" s="31">
        <v>0</v>
      </c>
      <c r="J1266" s="32">
        <v>15000</v>
      </c>
      <c r="K1266" s="32">
        <v>0</v>
      </c>
      <c r="L1266" s="4"/>
      <c r="M1266" s="4"/>
      <c r="N1266" s="21"/>
      <c r="O1266" s="21"/>
      <c r="P1266" s="21"/>
      <c r="Q1266" s="65"/>
    </row>
    <row r="1267" spans="3:17" s="7" customFormat="1">
      <c r="C1267" s="127"/>
      <c r="D1267" s="101"/>
      <c r="E1267" s="117"/>
      <c r="F1267" s="149"/>
      <c r="G1267" s="149"/>
      <c r="H1267" s="59" t="s">
        <v>21</v>
      </c>
      <c r="I1267" s="31">
        <v>0</v>
      </c>
      <c r="J1267" s="32">
        <v>0</v>
      </c>
      <c r="K1267" s="32">
        <v>0</v>
      </c>
      <c r="L1267" s="4"/>
      <c r="M1267" s="4"/>
      <c r="N1267" s="21"/>
      <c r="O1267" s="21"/>
      <c r="P1267" s="21"/>
      <c r="Q1267" s="65"/>
    </row>
    <row r="1268" spans="3:17" s="7" customFormat="1">
      <c r="C1268" s="127"/>
      <c r="D1268" s="101"/>
      <c r="E1268" s="117"/>
      <c r="F1268" s="149"/>
      <c r="G1268" s="149"/>
      <c r="H1268" s="59" t="s">
        <v>31</v>
      </c>
      <c r="I1268" s="31">
        <v>0</v>
      </c>
      <c r="J1268" s="32">
        <v>0</v>
      </c>
      <c r="K1268" s="32">
        <v>0</v>
      </c>
      <c r="L1268" s="4"/>
      <c r="M1268" s="4"/>
      <c r="N1268" s="21"/>
      <c r="O1268" s="21"/>
      <c r="P1268" s="21"/>
      <c r="Q1268" s="65"/>
    </row>
    <row r="1269" spans="3:17" s="7" customFormat="1">
      <c r="C1269" s="128"/>
      <c r="D1269" s="102"/>
      <c r="E1269" s="118"/>
      <c r="F1269" s="150"/>
      <c r="G1269" s="150"/>
      <c r="H1269" s="59" t="s">
        <v>35</v>
      </c>
      <c r="I1269" s="31">
        <v>0</v>
      </c>
      <c r="J1269" s="32">
        <v>0</v>
      </c>
      <c r="K1269" s="32">
        <v>0</v>
      </c>
      <c r="L1269" s="4"/>
      <c r="M1269" s="4"/>
      <c r="N1269" s="21"/>
      <c r="O1269" s="21"/>
      <c r="P1269" s="21"/>
      <c r="Q1269" s="65"/>
    </row>
    <row r="1270" spans="3:17" s="7" customFormat="1">
      <c r="C1270" s="126" t="s">
        <v>605</v>
      </c>
      <c r="D1270" s="100" t="s">
        <v>606</v>
      </c>
      <c r="E1270" s="116" t="s">
        <v>41</v>
      </c>
      <c r="F1270" s="148">
        <v>2021</v>
      </c>
      <c r="G1270" s="148">
        <v>2021</v>
      </c>
      <c r="H1270" s="59" t="s">
        <v>19</v>
      </c>
      <c r="I1270" s="22">
        <f>I1271+I1272+I1273+I1274</f>
        <v>1500</v>
      </c>
      <c r="J1270" s="4">
        <f t="shared" ref="J1270:K1270" si="515">J1271+J1272+J1273+J1274</f>
        <v>1500</v>
      </c>
      <c r="K1270" s="4">
        <f t="shared" si="515"/>
        <v>1500</v>
      </c>
      <c r="L1270" s="4">
        <v>0</v>
      </c>
      <c r="M1270" s="4">
        <v>0</v>
      </c>
      <c r="N1270" s="21">
        <f t="shared" si="482"/>
        <v>0</v>
      </c>
      <c r="O1270" s="21">
        <f t="shared" si="483"/>
        <v>0</v>
      </c>
      <c r="P1270" s="21">
        <f t="shared" si="484"/>
        <v>0</v>
      </c>
      <c r="Q1270" s="65"/>
    </row>
    <row r="1271" spans="3:17" s="7" customFormat="1">
      <c r="C1271" s="127"/>
      <c r="D1271" s="101"/>
      <c r="E1271" s="117"/>
      <c r="F1271" s="149"/>
      <c r="G1271" s="149"/>
      <c r="H1271" s="59" t="s">
        <v>20</v>
      </c>
      <c r="I1271" s="31">
        <v>1500</v>
      </c>
      <c r="J1271" s="32">
        <v>1500</v>
      </c>
      <c r="K1271" s="32">
        <v>1500</v>
      </c>
      <c r="L1271" s="4"/>
      <c r="M1271" s="4"/>
      <c r="N1271" s="21">
        <f t="shared" si="482"/>
        <v>0</v>
      </c>
      <c r="O1271" s="21">
        <f t="shared" si="483"/>
        <v>0</v>
      </c>
      <c r="P1271" s="21">
        <f t="shared" si="484"/>
        <v>0</v>
      </c>
      <c r="Q1271" s="65"/>
    </row>
    <row r="1272" spans="3:17" s="7" customFormat="1">
      <c r="C1272" s="127"/>
      <c r="D1272" s="101"/>
      <c r="E1272" s="117"/>
      <c r="F1272" s="149"/>
      <c r="G1272" s="149"/>
      <c r="H1272" s="59" t="s">
        <v>21</v>
      </c>
      <c r="I1272" s="31">
        <v>0</v>
      </c>
      <c r="J1272" s="32">
        <v>0</v>
      </c>
      <c r="K1272" s="32">
        <v>0</v>
      </c>
      <c r="L1272" s="4"/>
      <c r="M1272" s="4"/>
      <c r="N1272" s="21"/>
      <c r="O1272" s="21"/>
      <c r="P1272" s="21"/>
      <c r="Q1272" s="65"/>
    </row>
    <row r="1273" spans="3:17" s="7" customFormat="1">
      <c r="C1273" s="127"/>
      <c r="D1273" s="101"/>
      <c r="E1273" s="117"/>
      <c r="F1273" s="149"/>
      <c r="G1273" s="149"/>
      <c r="H1273" s="59" t="s">
        <v>31</v>
      </c>
      <c r="I1273" s="31">
        <v>0</v>
      </c>
      <c r="J1273" s="32">
        <v>0</v>
      </c>
      <c r="K1273" s="32">
        <v>0</v>
      </c>
      <c r="L1273" s="4"/>
      <c r="M1273" s="4"/>
      <c r="N1273" s="21"/>
      <c r="O1273" s="21"/>
      <c r="P1273" s="21"/>
      <c r="Q1273" s="65"/>
    </row>
    <row r="1274" spans="3:17" s="7" customFormat="1">
      <c r="C1274" s="128"/>
      <c r="D1274" s="102"/>
      <c r="E1274" s="118"/>
      <c r="F1274" s="150"/>
      <c r="G1274" s="150"/>
      <c r="H1274" s="59" t="s">
        <v>35</v>
      </c>
      <c r="I1274" s="31">
        <v>0</v>
      </c>
      <c r="J1274" s="32">
        <v>0</v>
      </c>
      <c r="K1274" s="32">
        <v>0</v>
      </c>
      <c r="L1274" s="4"/>
      <c r="M1274" s="4"/>
      <c r="N1274" s="21"/>
      <c r="O1274" s="21"/>
      <c r="P1274" s="21"/>
      <c r="Q1274" s="65"/>
    </row>
    <row r="1275" spans="3:17" s="7" customFormat="1" hidden="1">
      <c r="C1275" s="126" t="s">
        <v>607</v>
      </c>
      <c r="D1275" s="100" t="s">
        <v>608</v>
      </c>
      <c r="E1275" s="116" t="s">
        <v>41</v>
      </c>
      <c r="F1275" s="148">
        <v>2023</v>
      </c>
      <c r="G1275" s="148">
        <v>2023</v>
      </c>
      <c r="H1275" s="59" t="s">
        <v>19</v>
      </c>
      <c r="I1275" s="22">
        <f>I1276+I1277+I1278+I1279</f>
        <v>0</v>
      </c>
      <c r="J1275" s="4">
        <f t="shared" ref="J1275:K1275" si="516">J1276+J1277+J1278+J1279</f>
        <v>0</v>
      </c>
      <c r="K1275" s="4">
        <f t="shared" si="516"/>
        <v>0</v>
      </c>
      <c r="L1275" s="4">
        <f t="shared" ref="L1275:M1275" si="517">L1276</f>
        <v>0</v>
      </c>
      <c r="M1275" s="4">
        <f t="shared" si="517"/>
        <v>0</v>
      </c>
      <c r="N1275" s="21"/>
      <c r="O1275" s="21"/>
      <c r="P1275" s="21"/>
      <c r="Q1275" s="65"/>
    </row>
    <row r="1276" spans="3:17" s="7" customFormat="1" hidden="1">
      <c r="C1276" s="127"/>
      <c r="D1276" s="101"/>
      <c r="E1276" s="117"/>
      <c r="F1276" s="149"/>
      <c r="G1276" s="149"/>
      <c r="H1276" s="59" t="s">
        <v>20</v>
      </c>
      <c r="I1276" s="31">
        <v>0</v>
      </c>
      <c r="J1276" s="32">
        <v>0</v>
      </c>
      <c r="K1276" s="32">
        <v>0</v>
      </c>
      <c r="L1276" s="4"/>
      <c r="M1276" s="4"/>
      <c r="N1276" s="21"/>
      <c r="O1276" s="21"/>
      <c r="P1276" s="21"/>
      <c r="Q1276" s="65"/>
    </row>
    <row r="1277" spans="3:17" s="7" customFormat="1" hidden="1">
      <c r="C1277" s="127"/>
      <c r="D1277" s="101"/>
      <c r="E1277" s="117"/>
      <c r="F1277" s="149"/>
      <c r="G1277" s="149"/>
      <c r="H1277" s="59" t="s">
        <v>21</v>
      </c>
      <c r="I1277" s="31">
        <v>0</v>
      </c>
      <c r="J1277" s="32">
        <v>0</v>
      </c>
      <c r="K1277" s="32">
        <v>0</v>
      </c>
      <c r="L1277" s="4"/>
      <c r="M1277" s="4"/>
      <c r="N1277" s="21"/>
      <c r="O1277" s="21"/>
      <c r="P1277" s="21"/>
      <c r="Q1277" s="65"/>
    </row>
    <row r="1278" spans="3:17" s="7" customFormat="1" hidden="1">
      <c r="C1278" s="127"/>
      <c r="D1278" s="101"/>
      <c r="E1278" s="117"/>
      <c r="F1278" s="149"/>
      <c r="G1278" s="149"/>
      <c r="H1278" s="59" t="s">
        <v>31</v>
      </c>
      <c r="I1278" s="31">
        <v>0</v>
      </c>
      <c r="J1278" s="32">
        <v>0</v>
      </c>
      <c r="K1278" s="32">
        <v>0</v>
      </c>
      <c r="L1278" s="4"/>
      <c r="M1278" s="4"/>
      <c r="N1278" s="21"/>
      <c r="O1278" s="21"/>
      <c r="P1278" s="21"/>
      <c r="Q1278" s="65"/>
    </row>
    <row r="1279" spans="3:17" s="7" customFormat="1" hidden="1">
      <c r="C1279" s="128"/>
      <c r="D1279" s="102"/>
      <c r="E1279" s="118"/>
      <c r="F1279" s="150"/>
      <c r="G1279" s="150"/>
      <c r="H1279" s="59" t="s">
        <v>35</v>
      </c>
      <c r="I1279" s="31">
        <v>0</v>
      </c>
      <c r="J1279" s="32">
        <v>0</v>
      </c>
      <c r="K1279" s="32">
        <v>0</v>
      </c>
      <c r="L1279" s="4"/>
      <c r="M1279" s="4"/>
      <c r="N1279" s="21"/>
      <c r="O1279" s="21"/>
      <c r="P1279" s="21"/>
      <c r="Q1279" s="65"/>
    </row>
    <row r="1280" spans="3:17" s="7" customFormat="1">
      <c r="C1280" s="126" t="s">
        <v>609</v>
      </c>
      <c r="D1280" s="130" t="s">
        <v>610</v>
      </c>
      <c r="E1280" s="116" t="s">
        <v>611</v>
      </c>
      <c r="F1280" s="148">
        <v>2021</v>
      </c>
      <c r="G1280" s="148">
        <v>2022</v>
      </c>
      <c r="H1280" s="59" t="s">
        <v>19</v>
      </c>
      <c r="I1280" s="22">
        <f>I1281+I1282+I1283+I1284</f>
        <v>700</v>
      </c>
      <c r="J1280" s="4">
        <f t="shared" ref="J1280:K1280" si="518">J1281+J1282+J1283+J1284</f>
        <v>700</v>
      </c>
      <c r="K1280" s="4">
        <f t="shared" si="518"/>
        <v>700</v>
      </c>
      <c r="L1280" s="4">
        <f t="shared" ref="L1280:M1280" si="519">L1281</f>
        <v>0</v>
      </c>
      <c r="M1280" s="4">
        <f t="shared" si="519"/>
        <v>0</v>
      </c>
      <c r="N1280" s="21">
        <f t="shared" si="482"/>
        <v>0</v>
      </c>
      <c r="O1280" s="21">
        <f t="shared" si="483"/>
        <v>0</v>
      </c>
      <c r="P1280" s="21">
        <f t="shared" si="484"/>
        <v>0</v>
      </c>
      <c r="Q1280" s="65"/>
    </row>
    <row r="1281" spans="3:17" s="7" customFormat="1">
      <c r="C1281" s="127"/>
      <c r="D1281" s="131"/>
      <c r="E1281" s="117"/>
      <c r="F1281" s="149"/>
      <c r="G1281" s="149"/>
      <c r="H1281" s="59" t="s">
        <v>20</v>
      </c>
      <c r="I1281" s="31">
        <v>700</v>
      </c>
      <c r="J1281" s="32">
        <v>700</v>
      </c>
      <c r="K1281" s="32">
        <v>700</v>
      </c>
      <c r="L1281" s="4"/>
      <c r="M1281" s="4"/>
      <c r="N1281" s="21">
        <f t="shared" si="482"/>
        <v>0</v>
      </c>
      <c r="O1281" s="21">
        <f t="shared" si="483"/>
        <v>0</v>
      </c>
      <c r="P1281" s="21">
        <f t="shared" si="484"/>
        <v>0</v>
      </c>
      <c r="Q1281" s="65"/>
    </row>
    <row r="1282" spans="3:17" s="7" customFormat="1">
      <c r="C1282" s="127"/>
      <c r="D1282" s="131"/>
      <c r="E1282" s="117"/>
      <c r="F1282" s="149"/>
      <c r="G1282" s="149"/>
      <c r="H1282" s="59" t="s">
        <v>21</v>
      </c>
      <c r="I1282" s="31">
        <v>0</v>
      </c>
      <c r="J1282" s="32">
        <v>0</v>
      </c>
      <c r="K1282" s="32">
        <v>0</v>
      </c>
      <c r="L1282" s="4"/>
      <c r="M1282" s="4"/>
      <c r="N1282" s="21"/>
      <c r="O1282" s="21"/>
      <c r="P1282" s="21"/>
      <c r="Q1282" s="65"/>
    </row>
    <row r="1283" spans="3:17" s="7" customFormat="1">
      <c r="C1283" s="127"/>
      <c r="D1283" s="131"/>
      <c r="E1283" s="117"/>
      <c r="F1283" s="149"/>
      <c r="G1283" s="149"/>
      <c r="H1283" s="59" t="s">
        <v>31</v>
      </c>
      <c r="I1283" s="31">
        <v>0</v>
      </c>
      <c r="J1283" s="32">
        <v>0</v>
      </c>
      <c r="K1283" s="32">
        <v>0</v>
      </c>
      <c r="L1283" s="4"/>
      <c r="M1283" s="4"/>
      <c r="N1283" s="21"/>
      <c r="O1283" s="21"/>
      <c r="P1283" s="21"/>
      <c r="Q1283" s="65"/>
    </row>
    <row r="1284" spans="3:17" s="7" customFormat="1">
      <c r="C1284" s="128"/>
      <c r="D1284" s="132"/>
      <c r="E1284" s="118"/>
      <c r="F1284" s="150"/>
      <c r="G1284" s="150"/>
      <c r="H1284" s="59" t="s">
        <v>35</v>
      </c>
      <c r="I1284" s="31">
        <v>0</v>
      </c>
      <c r="J1284" s="32">
        <v>0</v>
      </c>
      <c r="K1284" s="32">
        <v>0</v>
      </c>
      <c r="L1284" s="4"/>
      <c r="M1284" s="4"/>
      <c r="N1284" s="21"/>
      <c r="O1284" s="21"/>
      <c r="P1284" s="21"/>
      <c r="Q1284" s="65"/>
    </row>
    <row r="1285" spans="3:17" s="7" customFormat="1" hidden="1">
      <c r="C1285" s="126" t="s">
        <v>612</v>
      </c>
      <c r="D1285" s="130" t="s">
        <v>613</v>
      </c>
      <c r="E1285" s="148" t="s">
        <v>614</v>
      </c>
      <c r="F1285" s="148">
        <v>2020</v>
      </c>
      <c r="G1285" s="148">
        <v>2020</v>
      </c>
      <c r="H1285" s="59" t="s">
        <v>19</v>
      </c>
      <c r="I1285" s="22">
        <f>I1286+I1287+I1288+I1289</f>
        <v>0</v>
      </c>
      <c r="J1285" s="4">
        <f t="shared" ref="J1285:K1285" si="520">J1286+J1287+J1288+J1289</f>
        <v>0</v>
      </c>
      <c r="K1285" s="4">
        <f t="shared" si="520"/>
        <v>0</v>
      </c>
      <c r="L1285" s="4">
        <f t="shared" ref="L1285:M1285" si="521">L1286</f>
        <v>0</v>
      </c>
      <c r="M1285" s="4">
        <f t="shared" si="521"/>
        <v>0</v>
      </c>
      <c r="N1285" s="21"/>
      <c r="O1285" s="21"/>
      <c r="P1285" s="21"/>
      <c r="Q1285" s="65"/>
    </row>
    <row r="1286" spans="3:17" s="7" customFormat="1" hidden="1">
      <c r="C1286" s="127"/>
      <c r="D1286" s="131"/>
      <c r="E1286" s="149"/>
      <c r="F1286" s="149"/>
      <c r="G1286" s="149"/>
      <c r="H1286" s="59" t="s">
        <v>20</v>
      </c>
      <c r="I1286" s="31">
        <v>0</v>
      </c>
      <c r="J1286" s="32">
        <v>0</v>
      </c>
      <c r="K1286" s="32">
        <v>0</v>
      </c>
      <c r="L1286" s="4"/>
      <c r="M1286" s="4"/>
      <c r="N1286" s="21"/>
      <c r="O1286" s="21"/>
      <c r="P1286" s="21"/>
      <c r="Q1286" s="65"/>
    </row>
    <row r="1287" spans="3:17" s="7" customFormat="1" hidden="1">
      <c r="C1287" s="127"/>
      <c r="D1287" s="131"/>
      <c r="E1287" s="149"/>
      <c r="F1287" s="149"/>
      <c r="G1287" s="149"/>
      <c r="H1287" s="59" t="s">
        <v>21</v>
      </c>
      <c r="I1287" s="31">
        <v>0</v>
      </c>
      <c r="J1287" s="32">
        <v>0</v>
      </c>
      <c r="K1287" s="32">
        <v>0</v>
      </c>
      <c r="L1287" s="4"/>
      <c r="M1287" s="4"/>
      <c r="N1287" s="21"/>
      <c r="O1287" s="21"/>
      <c r="P1287" s="21"/>
      <c r="Q1287" s="65"/>
    </row>
    <row r="1288" spans="3:17" s="7" customFormat="1" hidden="1">
      <c r="C1288" s="127"/>
      <c r="D1288" s="131"/>
      <c r="E1288" s="149"/>
      <c r="F1288" s="149"/>
      <c r="G1288" s="149"/>
      <c r="H1288" s="59" t="s">
        <v>31</v>
      </c>
      <c r="I1288" s="31">
        <v>0</v>
      </c>
      <c r="J1288" s="32">
        <v>0</v>
      </c>
      <c r="K1288" s="32">
        <v>0</v>
      </c>
      <c r="L1288" s="4"/>
      <c r="M1288" s="4"/>
      <c r="N1288" s="21"/>
      <c r="O1288" s="21"/>
      <c r="P1288" s="21"/>
      <c r="Q1288" s="65"/>
    </row>
    <row r="1289" spans="3:17" s="7" customFormat="1" hidden="1">
      <c r="C1289" s="128"/>
      <c r="D1289" s="132"/>
      <c r="E1289" s="150"/>
      <c r="F1289" s="150"/>
      <c r="G1289" s="150"/>
      <c r="H1289" s="59" t="s">
        <v>35</v>
      </c>
      <c r="I1289" s="31">
        <v>0</v>
      </c>
      <c r="J1289" s="32">
        <v>0</v>
      </c>
      <c r="K1289" s="32">
        <v>0</v>
      </c>
      <c r="L1289" s="4"/>
      <c r="M1289" s="4"/>
      <c r="N1289" s="21"/>
      <c r="O1289" s="21"/>
      <c r="P1289" s="21"/>
      <c r="Q1289" s="65"/>
    </row>
    <row r="1290" spans="3:17" s="7" customFormat="1" hidden="1">
      <c r="C1290" s="126" t="s">
        <v>615</v>
      </c>
      <c r="D1290" s="130" t="s">
        <v>616</v>
      </c>
      <c r="E1290" s="148" t="s">
        <v>617</v>
      </c>
      <c r="F1290" s="148">
        <v>2020</v>
      </c>
      <c r="G1290" s="148">
        <v>2020</v>
      </c>
      <c r="H1290" s="59" t="s">
        <v>19</v>
      </c>
      <c r="I1290" s="22">
        <f>I1291+I1292+I1293+I1294</f>
        <v>0</v>
      </c>
      <c r="J1290" s="4">
        <f t="shared" ref="J1290:K1290" si="522">J1291+J1292+J1293+J1294</f>
        <v>0</v>
      </c>
      <c r="K1290" s="4">
        <f t="shared" si="522"/>
        <v>0</v>
      </c>
      <c r="L1290" s="4">
        <v>0</v>
      </c>
      <c r="M1290" s="4">
        <v>0</v>
      </c>
      <c r="N1290" s="21"/>
      <c r="O1290" s="21"/>
      <c r="P1290" s="21"/>
      <c r="Q1290" s="65"/>
    </row>
    <row r="1291" spans="3:17" s="7" customFormat="1" hidden="1">
      <c r="C1291" s="127"/>
      <c r="D1291" s="131"/>
      <c r="E1291" s="149"/>
      <c r="F1291" s="149"/>
      <c r="G1291" s="149"/>
      <c r="H1291" s="59" t="s">
        <v>20</v>
      </c>
      <c r="I1291" s="31">
        <v>0</v>
      </c>
      <c r="J1291" s="32">
        <v>0</v>
      </c>
      <c r="K1291" s="32">
        <v>0</v>
      </c>
      <c r="L1291" s="4"/>
      <c r="M1291" s="4"/>
      <c r="N1291" s="21"/>
      <c r="O1291" s="21"/>
      <c r="P1291" s="21"/>
      <c r="Q1291" s="65"/>
    </row>
    <row r="1292" spans="3:17" s="7" customFormat="1" hidden="1">
      <c r="C1292" s="127"/>
      <c r="D1292" s="131"/>
      <c r="E1292" s="149"/>
      <c r="F1292" s="149"/>
      <c r="G1292" s="149"/>
      <c r="H1292" s="59" t="s">
        <v>21</v>
      </c>
      <c r="I1292" s="31"/>
      <c r="J1292" s="32"/>
      <c r="K1292" s="32"/>
      <c r="L1292" s="4"/>
      <c r="M1292" s="4"/>
      <c r="N1292" s="21"/>
      <c r="O1292" s="21"/>
      <c r="P1292" s="21"/>
      <c r="Q1292" s="65"/>
    </row>
    <row r="1293" spans="3:17" s="7" customFormat="1" hidden="1">
      <c r="C1293" s="127"/>
      <c r="D1293" s="131"/>
      <c r="E1293" s="149"/>
      <c r="F1293" s="149"/>
      <c r="G1293" s="149"/>
      <c r="H1293" s="59" t="s">
        <v>31</v>
      </c>
      <c r="I1293" s="31"/>
      <c r="J1293" s="32"/>
      <c r="K1293" s="32"/>
      <c r="L1293" s="4"/>
      <c r="M1293" s="4"/>
      <c r="N1293" s="21"/>
      <c r="O1293" s="21"/>
      <c r="P1293" s="21"/>
      <c r="Q1293" s="65"/>
    </row>
    <row r="1294" spans="3:17" s="7" customFormat="1" hidden="1">
      <c r="C1294" s="128"/>
      <c r="D1294" s="132"/>
      <c r="E1294" s="150"/>
      <c r="F1294" s="150"/>
      <c r="G1294" s="150"/>
      <c r="H1294" s="59" t="s">
        <v>35</v>
      </c>
      <c r="I1294" s="31"/>
      <c r="J1294" s="32"/>
      <c r="K1294" s="32"/>
      <c r="L1294" s="4"/>
      <c r="M1294" s="4"/>
      <c r="N1294" s="21"/>
      <c r="O1294" s="21"/>
      <c r="P1294" s="21"/>
      <c r="Q1294" s="65"/>
    </row>
    <row r="1295" spans="3:17" s="7" customFormat="1" hidden="1">
      <c r="C1295" s="126" t="s">
        <v>618</v>
      </c>
      <c r="D1295" s="130" t="s">
        <v>619</v>
      </c>
      <c r="E1295" s="148" t="s">
        <v>617</v>
      </c>
      <c r="F1295" s="148">
        <v>2020</v>
      </c>
      <c r="G1295" s="148">
        <v>2020</v>
      </c>
      <c r="H1295" s="59" t="s">
        <v>19</v>
      </c>
      <c r="I1295" s="22">
        <f>I1296+I1297+I1298+I1299</f>
        <v>0</v>
      </c>
      <c r="J1295" s="4">
        <f t="shared" ref="J1295:K1295" si="523">J1296+J1297+J1298+J1299</f>
        <v>0</v>
      </c>
      <c r="K1295" s="4">
        <f t="shared" si="523"/>
        <v>0</v>
      </c>
      <c r="L1295" s="4">
        <v>0</v>
      </c>
      <c r="M1295" s="4">
        <v>0</v>
      </c>
      <c r="N1295" s="21"/>
      <c r="O1295" s="21"/>
      <c r="P1295" s="21"/>
      <c r="Q1295" s="65"/>
    </row>
    <row r="1296" spans="3:17" s="7" customFormat="1" hidden="1">
      <c r="C1296" s="127"/>
      <c r="D1296" s="131"/>
      <c r="E1296" s="149"/>
      <c r="F1296" s="149"/>
      <c r="G1296" s="149"/>
      <c r="H1296" s="59" t="s">
        <v>20</v>
      </c>
      <c r="I1296" s="31">
        <v>0</v>
      </c>
      <c r="J1296" s="32">
        <v>0</v>
      </c>
      <c r="K1296" s="32">
        <v>0</v>
      </c>
      <c r="L1296" s="4"/>
      <c r="M1296" s="4"/>
      <c r="N1296" s="21"/>
      <c r="O1296" s="21"/>
      <c r="P1296" s="21"/>
      <c r="Q1296" s="65"/>
    </row>
    <row r="1297" spans="3:17" s="7" customFormat="1" hidden="1">
      <c r="C1297" s="127"/>
      <c r="D1297" s="131"/>
      <c r="E1297" s="149"/>
      <c r="F1297" s="149"/>
      <c r="G1297" s="149"/>
      <c r="H1297" s="59" t="s">
        <v>21</v>
      </c>
      <c r="I1297" s="31"/>
      <c r="J1297" s="32"/>
      <c r="K1297" s="32"/>
      <c r="L1297" s="4"/>
      <c r="M1297" s="4"/>
      <c r="N1297" s="21"/>
      <c r="O1297" s="21"/>
      <c r="P1297" s="21"/>
      <c r="Q1297" s="65"/>
    </row>
    <row r="1298" spans="3:17" s="7" customFormat="1" hidden="1">
      <c r="C1298" s="127"/>
      <c r="D1298" s="131"/>
      <c r="E1298" s="149"/>
      <c r="F1298" s="149"/>
      <c r="G1298" s="149"/>
      <c r="H1298" s="59" t="s">
        <v>31</v>
      </c>
      <c r="I1298" s="31"/>
      <c r="J1298" s="32"/>
      <c r="K1298" s="32"/>
      <c r="L1298" s="4"/>
      <c r="M1298" s="4"/>
      <c r="N1298" s="21"/>
      <c r="O1298" s="21"/>
      <c r="P1298" s="21"/>
      <c r="Q1298" s="65"/>
    </row>
    <row r="1299" spans="3:17" s="7" customFormat="1" hidden="1">
      <c r="C1299" s="128"/>
      <c r="D1299" s="132"/>
      <c r="E1299" s="150"/>
      <c r="F1299" s="150"/>
      <c r="G1299" s="150"/>
      <c r="H1299" s="59" t="s">
        <v>35</v>
      </c>
      <c r="I1299" s="31"/>
      <c r="J1299" s="32"/>
      <c r="K1299" s="32"/>
      <c r="L1299" s="4"/>
      <c r="M1299" s="4"/>
      <c r="N1299" s="21"/>
      <c r="O1299" s="21"/>
      <c r="P1299" s="21"/>
      <c r="Q1299" s="65"/>
    </row>
    <row r="1300" spans="3:17" s="7" customFormat="1" hidden="1">
      <c r="C1300" s="126" t="s">
        <v>620</v>
      </c>
      <c r="D1300" s="130" t="s">
        <v>621</v>
      </c>
      <c r="E1300" s="148" t="s">
        <v>617</v>
      </c>
      <c r="F1300" s="148">
        <v>2020</v>
      </c>
      <c r="G1300" s="148">
        <v>2020</v>
      </c>
      <c r="H1300" s="59" t="s">
        <v>19</v>
      </c>
      <c r="I1300" s="22">
        <f>I1301+I1302+I1303+I1304</f>
        <v>0</v>
      </c>
      <c r="J1300" s="4">
        <f t="shared" ref="J1300:K1300" si="524">J1301+J1302+J1303+J1304</f>
        <v>0</v>
      </c>
      <c r="K1300" s="4">
        <f t="shared" si="524"/>
        <v>0</v>
      </c>
      <c r="L1300" s="4">
        <v>0</v>
      </c>
      <c r="M1300" s="4">
        <v>0</v>
      </c>
      <c r="N1300" s="21"/>
      <c r="O1300" s="21"/>
      <c r="P1300" s="21"/>
      <c r="Q1300" s="65"/>
    </row>
    <row r="1301" spans="3:17" s="7" customFormat="1" hidden="1">
      <c r="C1301" s="127"/>
      <c r="D1301" s="131"/>
      <c r="E1301" s="149"/>
      <c r="F1301" s="149"/>
      <c r="G1301" s="149"/>
      <c r="H1301" s="59" t="s">
        <v>20</v>
      </c>
      <c r="I1301" s="31">
        <v>0</v>
      </c>
      <c r="J1301" s="32">
        <v>0</v>
      </c>
      <c r="K1301" s="32">
        <v>0</v>
      </c>
      <c r="L1301" s="4"/>
      <c r="M1301" s="4"/>
      <c r="N1301" s="21"/>
      <c r="O1301" s="21"/>
      <c r="P1301" s="21"/>
      <c r="Q1301" s="65"/>
    </row>
    <row r="1302" spans="3:17" s="7" customFormat="1" hidden="1">
      <c r="C1302" s="127"/>
      <c r="D1302" s="131"/>
      <c r="E1302" s="149"/>
      <c r="F1302" s="149"/>
      <c r="G1302" s="149"/>
      <c r="H1302" s="59" t="s">
        <v>21</v>
      </c>
      <c r="I1302" s="31"/>
      <c r="J1302" s="32"/>
      <c r="K1302" s="32"/>
      <c r="L1302" s="4"/>
      <c r="M1302" s="4"/>
      <c r="N1302" s="21"/>
      <c r="O1302" s="21"/>
      <c r="P1302" s="21"/>
      <c r="Q1302" s="65"/>
    </row>
    <row r="1303" spans="3:17" s="7" customFormat="1" hidden="1">
      <c r="C1303" s="127"/>
      <c r="D1303" s="131"/>
      <c r="E1303" s="149"/>
      <c r="F1303" s="149"/>
      <c r="G1303" s="149"/>
      <c r="H1303" s="59" t="s">
        <v>31</v>
      </c>
      <c r="I1303" s="31">
        <v>0</v>
      </c>
      <c r="J1303" s="32">
        <v>0</v>
      </c>
      <c r="K1303" s="32">
        <v>0</v>
      </c>
      <c r="L1303" s="4"/>
      <c r="M1303" s="4"/>
      <c r="N1303" s="21"/>
      <c r="O1303" s="21"/>
      <c r="P1303" s="21"/>
      <c r="Q1303" s="65"/>
    </row>
    <row r="1304" spans="3:17" s="7" customFormat="1" hidden="1">
      <c r="C1304" s="128"/>
      <c r="D1304" s="132"/>
      <c r="E1304" s="150"/>
      <c r="F1304" s="150"/>
      <c r="G1304" s="150"/>
      <c r="H1304" s="59" t="s">
        <v>35</v>
      </c>
      <c r="I1304" s="31">
        <v>0</v>
      </c>
      <c r="J1304" s="32">
        <v>0</v>
      </c>
      <c r="K1304" s="32">
        <v>0</v>
      </c>
      <c r="L1304" s="4"/>
      <c r="M1304" s="4"/>
      <c r="N1304" s="21"/>
      <c r="O1304" s="21"/>
      <c r="P1304" s="21"/>
      <c r="Q1304" s="65"/>
    </row>
    <row r="1305" spans="3:17" s="7" customFormat="1" hidden="1">
      <c r="C1305" s="126" t="s">
        <v>622</v>
      </c>
      <c r="D1305" s="130" t="s">
        <v>623</v>
      </c>
      <c r="E1305" s="148" t="s">
        <v>624</v>
      </c>
      <c r="F1305" s="148">
        <v>2020</v>
      </c>
      <c r="G1305" s="148">
        <v>2020</v>
      </c>
      <c r="H1305" s="59" t="s">
        <v>19</v>
      </c>
      <c r="I1305" s="22">
        <f>I1306+I1307+I1308+I1309</f>
        <v>0</v>
      </c>
      <c r="J1305" s="4">
        <f t="shared" ref="J1305:K1305" si="525">J1306+J1307+J1308+J1309</f>
        <v>0</v>
      </c>
      <c r="K1305" s="4">
        <f t="shared" si="525"/>
        <v>0</v>
      </c>
      <c r="L1305" s="4">
        <v>0</v>
      </c>
      <c r="M1305" s="4">
        <v>0</v>
      </c>
      <c r="N1305" s="21"/>
      <c r="O1305" s="21"/>
      <c r="P1305" s="21"/>
      <c r="Q1305" s="65"/>
    </row>
    <row r="1306" spans="3:17" s="7" customFormat="1" hidden="1">
      <c r="C1306" s="127"/>
      <c r="D1306" s="131"/>
      <c r="E1306" s="149"/>
      <c r="F1306" s="149"/>
      <c r="G1306" s="149"/>
      <c r="H1306" s="59" t="s">
        <v>20</v>
      </c>
      <c r="I1306" s="31">
        <v>0</v>
      </c>
      <c r="J1306" s="32">
        <v>0</v>
      </c>
      <c r="K1306" s="32">
        <v>0</v>
      </c>
      <c r="L1306" s="4"/>
      <c r="M1306" s="4"/>
      <c r="N1306" s="21"/>
      <c r="O1306" s="21"/>
      <c r="P1306" s="21"/>
      <c r="Q1306" s="65"/>
    </row>
    <row r="1307" spans="3:17" s="7" customFormat="1" hidden="1">
      <c r="C1307" s="127"/>
      <c r="D1307" s="131"/>
      <c r="E1307" s="149"/>
      <c r="F1307" s="149"/>
      <c r="G1307" s="149"/>
      <c r="H1307" s="59" t="s">
        <v>21</v>
      </c>
      <c r="I1307" s="31">
        <v>0</v>
      </c>
      <c r="J1307" s="32">
        <v>0</v>
      </c>
      <c r="K1307" s="32">
        <v>0</v>
      </c>
      <c r="L1307" s="4"/>
      <c r="M1307" s="4"/>
      <c r="N1307" s="21"/>
      <c r="O1307" s="21"/>
      <c r="P1307" s="21"/>
      <c r="Q1307" s="65"/>
    </row>
    <row r="1308" spans="3:17" s="7" customFormat="1" hidden="1">
      <c r="C1308" s="127"/>
      <c r="D1308" s="131"/>
      <c r="E1308" s="149"/>
      <c r="F1308" s="149"/>
      <c r="G1308" s="149"/>
      <c r="H1308" s="59" t="s">
        <v>31</v>
      </c>
      <c r="I1308" s="31">
        <v>0</v>
      </c>
      <c r="J1308" s="32">
        <v>0</v>
      </c>
      <c r="K1308" s="32">
        <v>0</v>
      </c>
      <c r="L1308" s="4"/>
      <c r="M1308" s="4"/>
      <c r="N1308" s="21"/>
      <c r="O1308" s="21"/>
      <c r="P1308" s="21"/>
      <c r="Q1308" s="65"/>
    </row>
    <row r="1309" spans="3:17" s="7" customFormat="1" hidden="1">
      <c r="C1309" s="128"/>
      <c r="D1309" s="132"/>
      <c r="E1309" s="150"/>
      <c r="F1309" s="150"/>
      <c r="G1309" s="150"/>
      <c r="H1309" s="59" t="s">
        <v>35</v>
      </c>
      <c r="I1309" s="31">
        <v>0</v>
      </c>
      <c r="J1309" s="32">
        <v>0</v>
      </c>
      <c r="K1309" s="32">
        <v>0</v>
      </c>
      <c r="L1309" s="4"/>
      <c r="M1309" s="4"/>
      <c r="N1309" s="21"/>
      <c r="O1309" s="21"/>
      <c r="P1309" s="21"/>
      <c r="Q1309" s="65"/>
    </row>
    <row r="1310" spans="3:17" s="7" customFormat="1">
      <c r="C1310" s="126" t="s">
        <v>625</v>
      </c>
      <c r="D1310" s="130" t="s">
        <v>626</v>
      </c>
      <c r="E1310" s="138" t="s">
        <v>349</v>
      </c>
      <c r="F1310" s="148">
        <v>2021</v>
      </c>
      <c r="G1310" s="148">
        <v>2022</v>
      </c>
      <c r="H1310" s="59" t="s">
        <v>19</v>
      </c>
      <c r="I1310" s="22">
        <f>I1311+I1312+I1313+I1314</f>
        <v>3200</v>
      </c>
      <c r="J1310" s="4">
        <f t="shared" ref="J1310:K1310" si="526">J1311+J1312+J1313+J1314</f>
        <v>3200</v>
      </c>
      <c r="K1310" s="4">
        <f t="shared" si="526"/>
        <v>2880</v>
      </c>
      <c r="L1310" s="4">
        <f t="shared" ref="L1310:M1310" si="527">L1311+L1312+L1313+L1314</f>
        <v>0</v>
      </c>
      <c r="M1310" s="4">
        <f t="shared" si="527"/>
        <v>0</v>
      </c>
      <c r="N1310" s="21">
        <f t="shared" ref="N1310:N1351" si="528">M1310/I1310*100</f>
        <v>0</v>
      </c>
      <c r="O1310" s="21">
        <f t="shared" ref="O1310:O1351" si="529">M1310/J1310*100</f>
        <v>0</v>
      </c>
      <c r="P1310" s="21">
        <f t="shared" ref="P1310:P1351" si="530">L1310/K1310*100</f>
        <v>0</v>
      </c>
      <c r="Q1310" s="65"/>
    </row>
    <row r="1311" spans="3:17" s="7" customFormat="1">
      <c r="C1311" s="127"/>
      <c r="D1311" s="131"/>
      <c r="E1311" s="138"/>
      <c r="F1311" s="149"/>
      <c r="G1311" s="149"/>
      <c r="H1311" s="59" t="s">
        <v>20</v>
      </c>
      <c r="I1311" s="31">
        <f>I1316+I1321+I1326+I1331+I1336</f>
        <v>3200</v>
      </c>
      <c r="J1311" s="32">
        <f t="shared" ref="J1311:K1311" si="531">J1316+J1321+J1326+J1331+J1336</f>
        <v>3200</v>
      </c>
      <c r="K1311" s="32">
        <f t="shared" si="531"/>
        <v>2880</v>
      </c>
      <c r="L1311" s="32">
        <f t="shared" ref="L1311:M1311" si="532">L1316+L1321+L1326+L1331+L1336</f>
        <v>0</v>
      </c>
      <c r="M1311" s="32">
        <f t="shared" si="532"/>
        <v>0</v>
      </c>
      <c r="N1311" s="21">
        <f t="shared" si="528"/>
        <v>0</v>
      </c>
      <c r="O1311" s="21">
        <f t="shared" si="529"/>
        <v>0</v>
      </c>
      <c r="P1311" s="21">
        <f t="shared" si="530"/>
        <v>0</v>
      </c>
      <c r="Q1311" s="65"/>
    </row>
    <row r="1312" spans="3:17" s="7" customFormat="1">
      <c r="C1312" s="127"/>
      <c r="D1312" s="131"/>
      <c r="E1312" s="138"/>
      <c r="F1312" s="149"/>
      <c r="G1312" s="149"/>
      <c r="H1312" s="59" t="s">
        <v>21</v>
      </c>
      <c r="I1312" s="31">
        <f>I1317+I1322+I1327</f>
        <v>0</v>
      </c>
      <c r="J1312" s="32">
        <f t="shared" ref="J1312:K1312" si="533">J1317+J1322+J1327</f>
        <v>0</v>
      </c>
      <c r="K1312" s="32">
        <f t="shared" si="533"/>
        <v>0</v>
      </c>
      <c r="L1312" s="32">
        <f t="shared" ref="L1312:M1312" si="534">L1317+L1322+L1327</f>
        <v>0</v>
      </c>
      <c r="M1312" s="32">
        <f t="shared" si="534"/>
        <v>0</v>
      </c>
      <c r="N1312" s="21"/>
      <c r="O1312" s="21"/>
      <c r="P1312" s="21"/>
      <c r="Q1312" s="65"/>
    </row>
    <row r="1313" spans="3:17" s="7" customFormat="1">
      <c r="C1313" s="127"/>
      <c r="D1313" s="131"/>
      <c r="E1313" s="138"/>
      <c r="F1313" s="149"/>
      <c r="G1313" s="149"/>
      <c r="H1313" s="59" t="s">
        <v>31</v>
      </c>
      <c r="I1313" s="31">
        <v>0</v>
      </c>
      <c r="J1313" s="32">
        <v>0</v>
      </c>
      <c r="K1313" s="32">
        <v>0</v>
      </c>
      <c r="L1313" s="32">
        <v>0</v>
      </c>
      <c r="M1313" s="32">
        <v>0</v>
      </c>
      <c r="N1313" s="21"/>
      <c r="O1313" s="21"/>
      <c r="P1313" s="21"/>
      <c r="Q1313" s="65"/>
    </row>
    <row r="1314" spans="3:17" s="7" customFormat="1">
      <c r="C1314" s="128"/>
      <c r="D1314" s="132"/>
      <c r="E1314" s="138"/>
      <c r="F1314" s="150"/>
      <c r="G1314" s="150"/>
      <c r="H1314" s="59" t="s">
        <v>35</v>
      </c>
      <c r="I1314" s="31">
        <v>0</v>
      </c>
      <c r="J1314" s="32">
        <v>0</v>
      </c>
      <c r="K1314" s="32">
        <v>0</v>
      </c>
      <c r="L1314" s="32">
        <v>0</v>
      </c>
      <c r="M1314" s="32">
        <v>0</v>
      </c>
      <c r="N1314" s="21"/>
      <c r="O1314" s="21"/>
      <c r="P1314" s="21"/>
      <c r="Q1314" s="65"/>
    </row>
    <row r="1315" spans="3:17" s="7" customFormat="1">
      <c r="C1315" s="126" t="s">
        <v>627</v>
      </c>
      <c r="D1315" s="130" t="s">
        <v>628</v>
      </c>
      <c r="E1315" s="148" t="s">
        <v>629</v>
      </c>
      <c r="F1315" s="148">
        <v>2021</v>
      </c>
      <c r="G1315" s="148">
        <v>2023</v>
      </c>
      <c r="H1315" s="59" t="s">
        <v>19</v>
      </c>
      <c r="I1315" s="22">
        <f>I1316+I1317+I1318+I1319</f>
        <v>1700</v>
      </c>
      <c r="J1315" s="4">
        <f t="shared" ref="J1315:M1315" si="535">J1316+J1317+J1318+J1319</f>
        <v>1700</v>
      </c>
      <c r="K1315" s="4">
        <f t="shared" si="535"/>
        <v>1550</v>
      </c>
      <c r="L1315" s="4">
        <f t="shared" si="535"/>
        <v>0</v>
      </c>
      <c r="M1315" s="4">
        <f t="shared" si="535"/>
        <v>0</v>
      </c>
      <c r="N1315" s="21">
        <f t="shared" si="528"/>
        <v>0</v>
      </c>
      <c r="O1315" s="21">
        <f t="shared" si="529"/>
        <v>0</v>
      </c>
      <c r="P1315" s="21">
        <f t="shared" si="530"/>
        <v>0</v>
      </c>
      <c r="Q1315" s="65"/>
    </row>
    <row r="1316" spans="3:17" s="7" customFormat="1">
      <c r="C1316" s="127"/>
      <c r="D1316" s="131"/>
      <c r="E1316" s="161"/>
      <c r="F1316" s="149"/>
      <c r="G1316" s="149"/>
      <c r="H1316" s="59" t="s">
        <v>20</v>
      </c>
      <c r="I1316" s="31">
        <v>1700</v>
      </c>
      <c r="J1316" s="32">
        <v>1700</v>
      </c>
      <c r="K1316" s="32">
        <f>1700-150</f>
        <v>1550</v>
      </c>
      <c r="L1316" s="4"/>
      <c r="M1316" s="4"/>
      <c r="N1316" s="21">
        <f t="shared" si="528"/>
        <v>0</v>
      </c>
      <c r="O1316" s="21">
        <f t="shared" si="529"/>
        <v>0</v>
      </c>
      <c r="P1316" s="21">
        <f t="shared" si="530"/>
        <v>0</v>
      </c>
      <c r="Q1316" s="65"/>
    </row>
    <row r="1317" spans="3:17" s="7" customFormat="1">
      <c r="C1317" s="127"/>
      <c r="D1317" s="131"/>
      <c r="E1317" s="161"/>
      <c r="F1317" s="149"/>
      <c r="G1317" s="149"/>
      <c r="H1317" s="59" t="s">
        <v>21</v>
      </c>
      <c r="I1317" s="31">
        <v>0</v>
      </c>
      <c r="J1317" s="32">
        <v>0</v>
      </c>
      <c r="K1317" s="32">
        <v>0</v>
      </c>
      <c r="L1317" s="4"/>
      <c r="M1317" s="4"/>
      <c r="N1317" s="21"/>
      <c r="O1317" s="21"/>
      <c r="P1317" s="21"/>
      <c r="Q1317" s="65"/>
    </row>
    <row r="1318" spans="3:17" s="7" customFormat="1">
      <c r="C1318" s="127"/>
      <c r="D1318" s="131"/>
      <c r="E1318" s="161"/>
      <c r="F1318" s="149"/>
      <c r="G1318" s="149"/>
      <c r="H1318" s="59" t="s">
        <v>31</v>
      </c>
      <c r="I1318" s="31">
        <v>0</v>
      </c>
      <c r="J1318" s="32">
        <v>0</v>
      </c>
      <c r="K1318" s="32">
        <v>0</v>
      </c>
      <c r="L1318" s="4"/>
      <c r="M1318" s="4"/>
      <c r="N1318" s="21"/>
      <c r="O1318" s="21"/>
      <c r="P1318" s="21"/>
      <c r="Q1318" s="65"/>
    </row>
    <row r="1319" spans="3:17" s="7" customFormat="1">
      <c r="C1319" s="128"/>
      <c r="D1319" s="132"/>
      <c r="E1319" s="162"/>
      <c r="F1319" s="150"/>
      <c r="G1319" s="150"/>
      <c r="H1319" s="59" t="s">
        <v>35</v>
      </c>
      <c r="I1319" s="31">
        <v>0</v>
      </c>
      <c r="J1319" s="32">
        <v>0</v>
      </c>
      <c r="K1319" s="32">
        <v>0</v>
      </c>
      <c r="L1319" s="4"/>
      <c r="M1319" s="4"/>
      <c r="N1319" s="21"/>
      <c r="O1319" s="21"/>
      <c r="P1319" s="21"/>
      <c r="Q1319" s="65"/>
    </row>
    <row r="1320" spans="3:17" s="7" customFormat="1">
      <c r="C1320" s="126" t="s">
        <v>630</v>
      </c>
      <c r="D1320" s="130" t="s">
        <v>631</v>
      </c>
      <c r="E1320" s="148" t="s">
        <v>629</v>
      </c>
      <c r="F1320" s="148">
        <v>2021</v>
      </c>
      <c r="G1320" s="148">
        <v>2021</v>
      </c>
      <c r="H1320" s="59" t="s">
        <v>19</v>
      </c>
      <c r="I1320" s="22">
        <f>I1321+I1322+I1323+I1324</f>
        <v>1500</v>
      </c>
      <c r="J1320" s="4">
        <f t="shared" ref="J1320:M1320" si="536">J1321+J1322+J1323+J1324</f>
        <v>1500</v>
      </c>
      <c r="K1320" s="4">
        <f t="shared" si="536"/>
        <v>1330</v>
      </c>
      <c r="L1320" s="4">
        <f t="shared" si="536"/>
        <v>0</v>
      </c>
      <c r="M1320" s="4">
        <f t="shared" si="536"/>
        <v>0</v>
      </c>
      <c r="N1320" s="21">
        <f t="shared" si="528"/>
        <v>0</v>
      </c>
      <c r="O1320" s="21">
        <f t="shared" si="529"/>
        <v>0</v>
      </c>
      <c r="P1320" s="21">
        <f t="shared" si="530"/>
        <v>0</v>
      </c>
      <c r="Q1320" s="65"/>
    </row>
    <row r="1321" spans="3:17" s="7" customFormat="1">
      <c r="C1321" s="127"/>
      <c r="D1321" s="131"/>
      <c r="E1321" s="161"/>
      <c r="F1321" s="149"/>
      <c r="G1321" s="149"/>
      <c r="H1321" s="59" t="s">
        <v>20</v>
      </c>
      <c r="I1321" s="31">
        <v>1500</v>
      </c>
      <c r="J1321" s="32">
        <v>1500</v>
      </c>
      <c r="K1321" s="32">
        <f>1500-170</f>
        <v>1330</v>
      </c>
      <c r="L1321" s="4"/>
      <c r="M1321" s="4"/>
      <c r="N1321" s="21">
        <f t="shared" si="528"/>
        <v>0</v>
      </c>
      <c r="O1321" s="21">
        <f t="shared" si="529"/>
        <v>0</v>
      </c>
      <c r="P1321" s="21">
        <f t="shared" si="530"/>
        <v>0</v>
      </c>
      <c r="Q1321" s="65"/>
    </row>
    <row r="1322" spans="3:17" s="7" customFormat="1">
      <c r="C1322" s="127"/>
      <c r="D1322" s="131"/>
      <c r="E1322" s="161"/>
      <c r="F1322" s="149"/>
      <c r="G1322" s="149"/>
      <c r="H1322" s="59" t="s">
        <v>21</v>
      </c>
      <c r="I1322" s="31">
        <v>0</v>
      </c>
      <c r="J1322" s="32">
        <v>0</v>
      </c>
      <c r="K1322" s="32">
        <v>0</v>
      </c>
      <c r="L1322" s="4"/>
      <c r="M1322" s="4"/>
      <c r="N1322" s="21"/>
      <c r="O1322" s="21"/>
      <c r="P1322" s="21"/>
      <c r="Q1322" s="65"/>
    </row>
    <row r="1323" spans="3:17" s="7" customFormat="1">
      <c r="C1323" s="127"/>
      <c r="D1323" s="131"/>
      <c r="E1323" s="161"/>
      <c r="F1323" s="149"/>
      <c r="G1323" s="149"/>
      <c r="H1323" s="55" t="s">
        <v>31</v>
      </c>
      <c r="I1323" s="23">
        <v>0</v>
      </c>
      <c r="J1323" s="24">
        <v>0</v>
      </c>
      <c r="K1323" s="24">
        <v>0</v>
      </c>
      <c r="L1323" s="4"/>
      <c r="M1323" s="4"/>
      <c r="N1323" s="21"/>
      <c r="O1323" s="21"/>
      <c r="P1323" s="21"/>
      <c r="Q1323" s="65"/>
    </row>
    <row r="1324" spans="3:17" s="7" customFormat="1">
      <c r="C1324" s="128"/>
      <c r="D1324" s="132"/>
      <c r="E1324" s="162"/>
      <c r="F1324" s="150"/>
      <c r="G1324" s="150"/>
      <c r="H1324" s="55" t="s">
        <v>35</v>
      </c>
      <c r="I1324" s="23">
        <v>0</v>
      </c>
      <c r="J1324" s="24">
        <v>0</v>
      </c>
      <c r="K1324" s="24">
        <v>0</v>
      </c>
      <c r="L1324" s="4"/>
      <c r="M1324" s="4"/>
      <c r="N1324" s="21"/>
      <c r="O1324" s="21"/>
      <c r="P1324" s="21"/>
      <c r="Q1324" s="65"/>
    </row>
    <row r="1325" spans="3:17" s="7" customFormat="1" hidden="1">
      <c r="C1325" s="126" t="s">
        <v>632</v>
      </c>
      <c r="D1325" s="130" t="s">
        <v>633</v>
      </c>
      <c r="E1325" s="148" t="s">
        <v>634</v>
      </c>
      <c r="F1325" s="148">
        <v>2020</v>
      </c>
      <c r="G1325" s="148">
        <v>2020</v>
      </c>
      <c r="H1325" s="55" t="s">
        <v>19</v>
      </c>
      <c r="I1325" s="22">
        <f>I1326+I1327+I1328+I1329</f>
        <v>0</v>
      </c>
      <c r="J1325" s="4">
        <f t="shared" ref="J1325:M1325" si="537">J1326+J1327+J1328+J1329</f>
        <v>0</v>
      </c>
      <c r="K1325" s="4">
        <f t="shared" si="537"/>
        <v>0</v>
      </c>
      <c r="L1325" s="4">
        <f t="shared" si="537"/>
        <v>0</v>
      </c>
      <c r="M1325" s="4">
        <f t="shared" si="537"/>
        <v>0</v>
      </c>
      <c r="N1325" s="21"/>
      <c r="O1325" s="21"/>
      <c r="P1325" s="21"/>
      <c r="Q1325" s="65"/>
    </row>
    <row r="1326" spans="3:17" s="7" customFormat="1" hidden="1">
      <c r="C1326" s="127"/>
      <c r="D1326" s="131"/>
      <c r="E1326" s="161"/>
      <c r="F1326" s="149"/>
      <c r="G1326" s="149"/>
      <c r="H1326" s="55" t="s">
        <v>20</v>
      </c>
      <c r="I1326" s="23">
        <v>0</v>
      </c>
      <c r="J1326" s="24">
        <v>0</v>
      </c>
      <c r="K1326" s="24">
        <v>0</v>
      </c>
      <c r="L1326" s="4"/>
      <c r="M1326" s="4"/>
      <c r="N1326" s="21"/>
      <c r="O1326" s="21"/>
      <c r="P1326" s="21"/>
      <c r="Q1326" s="65"/>
    </row>
    <row r="1327" spans="3:17" s="7" customFormat="1" hidden="1">
      <c r="C1327" s="127"/>
      <c r="D1327" s="131"/>
      <c r="E1327" s="161"/>
      <c r="F1327" s="149"/>
      <c r="G1327" s="149"/>
      <c r="H1327" s="55" t="s">
        <v>21</v>
      </c>
      <c r="I1327" s="23">
        <v>0</v>
      </c>
      <c r="J1327" s="24">
        <v>0</v>
      </c>
      <c r="K1327" s="24">
        <v>0</v>
      </c>
      <c r="L1327" s="4"/>
      <c r="M1327" s="4"/>
      <c r="N1327" s="21"/>
      <c r="O1327" s="21"/>
      <c r="P1327" s="21"/>
      <c r="Q1327" s="65"/>
    </row>
    <row r="1328" spans="3:17" s="7" customFormat="1" hidden="1">
      <c r="C1328" s="127"/>
      <c r="D1328" s="131"/>
      <c r="E1328" s="161"/>
      <c r="F1328" s="149"/>
      <c r="G1328" s="149"/>
      <c r="H1328" s="55" t="s">
        <v>31</v>
      </c>
      <c r="I1328" s="23">
        <v>0</v>
      </c>
      <c r="J1328" s="24">
        <v>0</v>
      </c>
      <c r="K1328" s="24">
        <v>0</v>
      </c>
      <c r="L1328" s="4"/>
      <c r="M1328" s="4"/>
      <c r="N1328" s="21"/>
      <c r="O1328" s="21"/>
      <c r="P1328" s="21"/>
      <c r="Q1328" s="65"/>
    </row>
    <row r="1329" spans="3:17" s="7" customFormat="1" hidden="1">
      <c r="C1329" s="128"/>
      <c r="D1329" s="132"/>
      <c r="E1329" s="162"/>
      <c r="F1329" s="150"/>
      <c r="G1329" s="150"/>
      <c r="H1329" s="55" t="s">
        <v>35</v>
      </c>
      <c r="I1329" s="23">
        <v>0</v>
      </c>
      <c r="J1329" s="24">
        <v>0</v>
      </c>
      <c r="K1329" s="24">
        <v>0</v>
      </c>
      <c r="L1329" s="4"/>
      <c r="M1329" s="4"/>
      <c r="N1329" s="21"/>
      <c r="O1329" s="21"/>
      <c r="P1329" s="21"/>
      <c r="Q1329" s="65"/>
    </row>
    <row r="1330" spans="3:17" s="7" customFormat="1" hidden="1">
      <c r="C1330" s="126" t="s">
        <v>635</v>
      </c>
      <c r="D1330" s="130" t="s">
        <v>636</v>
      </c>
      <c r="E1330" s="148" t="s">
        <v>637</v>
      </c>
      <c r="F1330" s="148">
        <v>2020</v>
      </c>
      <c r="G1330" s="148">
        <v>2020</v>
      </c>
      <c r="H1330" s="59" t="s">
        <v>19</v>
      </c>
      <c r="I1330" s="22">
        <f>I1331+I1332+I1333+I1334</f>
        <v>0</v>
      </c>
      <c r="J1330" s="4">
        <f t="shared" ref="J1330:M1330" si="538">J1331+J1332+J1333+J1334</f>
        <v>0</v>
      </c>
      <c r="K1330" s="4">
        <f t="shared" si="538"/>
        <v>0</v>
      </c>
      <c r="L1330" s="32">
        <f t="shared" si="538"/>
        <v>0</v>
      </c>
      <c r="M1330" s="32">
        <f t="shared" si="538"/>
        <v>0</v>
      </c>
      <c r="N1330" s="21"/>
      <c r="O1330" s="21"/>
      <c r="P1330" s="21"/>
      <c r="Q1330" s="65"/>
    </row>
    <row r="1331" spans="3:17" s="7" customFormat="1" hidden="1">
      <c r="C1331" s="127"/>
      <c r="D1331" s="131"/>
      <c r="E1331" s="161"/>
      <c r="F1331" s="149"/>
      <c r="G1331" s="149"/>
      <c r="H1331" s="59" t="s">
        <v>20</v>
      </c>
      <c r="I1331" s="31">
        <v>0</v>
      </c>
      <c r="J1331" s="32">
        <v>0</v>
      </c>
      <c r="K1331" s="32">
        <v>0</v>
      </c>
      <c r="N1331" s="21"/>
      <c r="O1331" s="21"/>
      <c r="P1331" s="21"/>
      <c r="Q1331" s="65"/>
    </row>
    <row r="1332" spans="3:17" s="7" customFormat="1" hidden="1">
      <c r="C1332" s="127"/>
      <c r="D1332" s="131"/>
      <c r="E1332" s="161"/>
      <c r="F1332" s="149"/>
      <c r="G1332" s="149"/>
      <c r="H1332" s="59" t="s">
        <v>21</v>
      </c>
      <c r="I1332" s="31">
        <v>0</v>
      </c>
      <c r="J1332" s="32">
        <v>0</v>
      </c>
      <c r="K1332" s="32">
        <v>0</v>
      </c>
      <c r="N1332" s="21"/>
      <c r="O1332" s="21"/>
      <c r="P1332" s="21"/>
      <c r="Q1332" s="65"/>
    </row>
    <row r="1333" spans="3:17" s="7" customFormat="1" hidden="1">
      <c r="C1333" s="127"/>
      <c r="D1333" s="131"/>
      <c r="E1333" s="161"/>
      <c r="F1333" s="149"/>
      <c r="G1333" s="149"/>
      <c r="H1333" s="55" t="s">
        <v>31</v>
      </c>
      <c r="I1333" s="23">
        <v>0</v>
      </c>
      <c r="J1333" s="24">
        <v>0</v>
      </c>
      <c r="K1333" s="24">
        <v>0</v>
      </c>
      <c r="N1333" s="21"/>
      <c r="O1333" s="21"/>
      <c r="P1333" s="21"/>
      <c r="Q1333" s="65"/>
    </row>
    <row r="1334" spans="3:17" s="7" customFormat="1" hidden="1">
      <c r="C1334" s="128"/>
      <c r="D1334" s="132"/>
      <c r="E1334" s="162"/>
      <c r="F1334" s="150"/>
      <c r="G1334" s="150"/>
      <c r="H1334" s="55" t="s">
        <v>35</v>
      </c>
      <c r="I1334" s="23">
        <v>0</v>
      </c>
      <c r="J1334" s="24">
        <v>0</v>
      </c>
      <c r="K1334" s="24">
        <v>0</v>
      </c>
      <c r="N1334" s="21"/>
      <c r="O1334" s="21"/>
      <c r="P1334" s="21"/>
      <c r="Q1334" s="65"/>
    </row>
    <row r="1335" spans="3:17" s="7" customFormat="1" hidden="1">
      <c r="C1335" s="126" t="s">
        <v>638</v>
      </c>
      <c r="D1335" s="130" t="s">
        <v>639</v>
      </c>
      <c r="E1335" s="148" t="s">
        <v>640</v>
      </c>
      <c r="F1335" s="148">
        <v>2020</v>
      </c>
      <c r="G1335" s="148">
        <v>2020</v>
      </c>
      <c r="H1335" s="59" t="s">
        <v>19</v>
      </c>
      <c r="I1335" s="22">
        <f>I1336+I1337+I1338+I1339</f>
        <v>0</v>
      </c>
      <c r="J1335" s="4">
        <f t="shared" ref="J1335:M1335" si="539">J1336+J1337+J1338+J1339</f>
        <v>0</v>
      </c>
      <c r="K1335" s="4">
        <f t="shared" si="539"/>
        <v>0</v>
      </c>
      <c r="L1335" s="32">
        <f t="shared" si="539"/>
        <v>0</v>
      </c>
      <c r="M1335" s="32">
        <f t="shared" si="539"/>
        <v>0</v>
      </c>
      <c r="N1335" s="21"/>
      <c r="O1335" s="21"/>
      <c r="P1335" s="21"/>
      <c r="Q1335" s="65"/>
    </row>
    <row r="1336" spans="3:17" s="7" customFormat="1" hidden="1">
      <c r="C1336" s="127"/>
      <c r="D1336" s="131"/>
      <c r="E1336" s="161"/>
      <c r="F1336" s="149"/>
      <c r="G1336" s="149"/>
      <c r="H1336" s="59" t="s">
        <v>20</v>
      </c>
      <c r="I1336" s="31">
        <v>0</v>
      </c>
      <c r="J1336" s="32">
        <v>0</v>
      </c>
      <c r="K1336" s="32">
        <v>0</v>
      </c>
      <c r="N1336" s="21"/>
      <c r="O1336" s="21"/>
      <c r="P1336" s="21"/>
      <c r="Q1336" s="65"/>
    </row>
    <row r="1337" spans="3:17" s="7" customFormat="1" hidden="1">
      <c r="C1337" s="127"/>
      <c r="D1337" s="131"/>
      <c r="E1337" s="161"/>
      <c r="F1337" s="149"/>
      <c r="G1337" s="149"/>
      <c r="H1337" s="59" t="s">
        <v>21</v>
      </c>
      <c r="I1337" s="31">
        <v>0</v>
      </c>
      <c r="J1337" s="32">
        <v>0</v>
      </c>
      <c r="K1337" s="32">
        <v>0</v>
      </c>
      <c r="N1337" s="21"/>
      <c r="O1337" s="21"/>
      <c r="P1337" s="21"/>
      <c r="Q1337" s="65"/>
    </row>
    <row r="1338" spans="3:17" s="7" customFormat="1" hidden="1">
      <c r="C1338" s="127"/>
      <c r="D1338" s="131"/>
      <c r="E1338" s="161"/>
      <c r="F1338" s="149"/>
      <c r="G1338" s="149"/>
      <c r="H1338" s="55" t="s">
        <v>31</v>
      </c>
      <c r="I1338" s="23">
        <v>0</v>
      </c>
      <c r="J1338" s="24">
        <v>0</v>
      </c>
      <c r="K1338" s="24">
        <v>0</v>
      </c>
      <c r="N1338" s="21"/>
      <c r="O1338" s="21"/>
      <c r="P1338" s="21"/>
      <c r="Q1338" s="65"/>
    </row>
    <row r="1339" spans="3:17" s="7" customFormat="1" hidden="1">
      <c r="C1339" s="128"/>
      <c r="D1339" s="132"/>
      <c r="E1339" s="162"/>
      <c r="F1339" s="150"/>
      <c r="G1339" s="150"/>
      <c r="H1339" s="55" t="s">
        <v>35</v>
      </c>
      <c r="I1339" s="23">
        <v>0</v>
      </c>
      <c r="J1339" s="24">
        <v>0</v>
      </c>
      <c r="K1339" s="24">
        <v>0</v>
      </c>
      <c r="N1339" s="21"/>
      <c r="O1339" s="21"/>
      <c r="P1339" s="21"/>
      <c r="Q1339" s="65"/>
    </row>
    <row r="1340" spans="3:17" s="7" customFormat="1" hidden="1">
      <c r="C1340" s="126" t="s">
        <v>641</v>
      </c>
      <c r="D1340" s="130" t="s">
        <v>642</v>
      </c>
      <c r="E1340" s="138" t="s">
        <v>349</v>
      </c>
      <c r="F1340" s="148">
        <v>2020</v>
      </c>
      <c r="G1340" s="148">
        <v>2020</v>
      </c>
      <c r="H1340" s="55" t="s">
        <v>19</v>
      </c>
      <c r="I1340" s="22">
        <f>I1341+I1342+I1343+I1344</f>
        <v>0</v>
      </c>
      <c r="J1340" s="4">
        <f t="shared" ref="J1340:K1340" si="540">J1341+J1342+J1343+J1344</f>
        <v>0</v>
      </c>
      <c r="K1340" s="4">
        <f t="shared" si="540"/>
        <v>0</v>
      </c>
      <c r="L1340" s="24">
        <f t="shared" ref="L1340:M1340" si="541">SUM(L1341)</f>
        <v>0</v>
      </c>
      <c r="M1340" s="24">
        <f t="shared" si="541"/>
        <v>0</v>
      </c>
      <c r="N1340" s="21"/>
      <c r="O1340" s="21"/>
      <c r="P1340" s="21"/>
      <c r="Q1340" s="65"/>
    </row>
    <row r="1341" spans="3:17" s="7" customFormat="1" hidden="1">
      <c r="C1341" s="127"/>
      <c r="D1341" s="131"/>
      <c r="E1341" s="138"/>
      <c r="F1341" s="149"/>
      <c r="G1341" s="149"/>
      <c r="H1341" s="55" t="s">
        <v>20</v>
      </c>
      <c r="I1341" s="23">
        <f>SUM(I1346)</f>
        <v>0</v>
      </c>
      <c r="J1341" s="24">
        <f t="shared" ref="J1341:K1341" si="542">SUM(J1346)</f>
        <v>0</v>
      </c>
      <c r="K1341" s="24">
        <f t="shared" si="542"/>
        <v>0</v>
      </c>
      <c r="N1341" s="21"/>
      <c r="O1341" s="21"/>
      <c r="P1341" s="21"/>
      <c r="Q1341" s="65"/>
    </row>
    <row r="1342" spans="3:17" s="7" customFormat="1" hidden="1">
      <c r="C1342" s="127"/>
      <c r="D1342" s="131"/>
      <c r="E1342" s="138"/>
      <c r="F1342" s="149"/>
      <c r="G1342" s="149"/>
      <c r="H1342" s="55" t="s">
        <v>21</v>
      </c>
      <c r="I1342" s="23">
        <v>0</v>
      </c>
      <c r="J1342" s="24">
        <v>0</v>
      </c>
      <c r="K1342" s="24">
        <v>0</v>
      </c>
      <c r="N1342" s="21"/>
      <c r="O1342" s="21"/>
      <c r="P1342" s="21"/>
      <c r="Q1342" s="65"/>
    </row>
    <row r="1343" spans="3:17" s="7" customFormat="1" hidden="1">
      <c r="C1343" s="127"/>
      <c r="D1343" s="131"/>
      <c r="E1343" s="138"/>
      <c r="F1343" s="149"/>
      <c r="G1343" s="149"/>
      <c r="H1343" s="55" t="s">
        <v>31</v>
      </c>
      <c r="I1343" s="23">
        <v>0</v>
      </c>
      <c r="J1343" s="24">
        <v>0</v>
      </c>
      <c r="K1343" s="24">
        <v>0</v>
      </c>
      <c r="N1343" s="21"/>
      <c r="O1343" s="21"/>
      <c r="P1343" s="21"/>
      <c r="Q1343" s="65"/>
    </row>
    <row r="1344" spans="3:17" s="7" customFormat="1" hidden="1">
      <c r="C1344" s="128"/>
      <c r="D1344" s="132"/>
      <c r="E1344" s="138"/>
      <c r="F1344" s="150"/>
      <c r="G1344" s="150"/>
      <c r="H1344" s="55" t="s">
        <v>35</v>
      </c>
      <c r="I1344" s="23">
        <v>0</v>
      </c>
      <c r="J1344" s="24">
        <v>0</v>
      </c>
      <c r="K1344" s="24">
        <v>0</v>
      </c>
      <c r="N1344" s="21"/>
      <c r="O1344" s="21"/>
      <c r="P1344" s="21"/>
      <c r="Q1344" s="65"/>
    </row>
    <row r="1345" spans="3:17" s="7" customFormat="1" hidden="1">
      <c r="C1345" s="126" t="s">
        <v>643</v>
      </c>
      <c r="D1345" s="130" t="s">
        <v>644</v>
      </c>
      <c r="E1345" s="148" t="s">
        <v>645</v>
      </c>
      <c r="F1345" s="148">
        <v>2020</v>
      </c>
      <c r="G1345" s="148">
        <v>2020</v>
      </c>
      <c r="H1345" s="59" t="s">
        <v>19</v>
      </c>
      <c r="I1345" s="22">
        <f>I1346+I1347+I1348+I1349</f>
        <v>0</v>
      </c>
      <c r="J1345" s="4">
        <f t="shared" ref="J1345:M1345" si="543">J1346+J1347+J1348+J1349</f>
        <v>0</v>
      </c>
      <c r="K1345" s="4">
        <f t="shared" si="543"/>
        <v>0</v>
      </c>
      <c r="L1345" s="32">
        <f t="shared" si="543"/>
        <v>0</v>
      </c>
      <c r="M1345" s="32">
        <f t="shared" si="543"/>
        <v>0</v>
      </c>
      <c r="N1345" s="21"/>
      <c r="O1345" s="21"/>
      <c r="P1345" s="21"/>
      <c r="Q1345" s="65"/>
    </row>
    <row r="1346" spans="3:17" s="7" customFormat="1" hidden="1">
      <c r="C1346" s="127"/>
      <c r="D1346" s="131"/>
      <c r="E1346" s="161"/>
      <c r="F1346" s="149"/>
      <c r="G1346" s="149"/>
      <c r="H1346" s="59" t="s">
        <v>20</v>
      </c>
      <c r="I1346" s="31">
        <v>0</v>
      </c>
      <c r="J1346" s="32">
        <v>0</v>
      </c>
      <c r="K1346" s="32">
        <v>0</v>
      </c>
      <c r="N1346" s="21"/>
      <c r="O1346" s="21"/>
      <c r="P1346" s="21"/>
      <c r="Q1346" s="65"/>
    </row>
    <row r="1347" spans="3:17" s="7" customFormat="1" hidden="1">
      <c r="C1347" s="127"/>
      <c r="D1347" s="131"/>
      <c r="E1347" s="161"/>
      <c r="F1347" s="149"/>
      <c r="G1347" s="149"/>
      <c r="H1347" s="59" t="s">
        <v>21</v>
      </c>
      <c r="I1347" s="31">
        <v>0</v>
      </c>
      <c r="J1347" s="32">
        <v>0</v>
      </c>
      <c r="K1347" s="32">
        <v>0</v>
      </c>
      <c r="N1347" s="21"/>
      <c r="O1347" s="21"/>
      <c r="P1347" s="21"/>
      <c r="Q1347" s="65"/>
    </row>
    <row r="1348" spans="3:17" s="7" customFormat="1" hidden="1">
      <c r="C1348" s="127"/>
      <c r="D1348" s="131"/>
      <c r="E1348" s="161"/>
      <c r="F1348" s="149"/>
      <c r="G1348" s="149"/>
      <c r="H1348" s="55" t="s">
        <v>31</v>
      </c>
      <c r="I1348" s="23">
        <v>0</v>
      </c>
      <c r="J1348" s="24">
        <v>0</v>
      </c>
      <c r="K1348" s="24">
        <v>0</v>
      </c>
      <c r="N1348" s="21"/>
      <c r="O1348" s="21"/>
      <c r="P1348" s="21"/>
      <c r="Q1348" s="65"/>
    </row>
    <row r="1349" spans="3:17" s="7" customFormat="1" hidden="1">
      <c r="C1349" s="128"/>
      <c r="D1349" s="132"/>
      <c r="E1349" s="162"/>
      <c r="F1349" s="150"/>
      <c r="G1349" s="150"/>
      <c r="H1349" s="55" t="s">
        <v>35</v>
      </c>
      <c r="I1349" s="23">
        <v>0</v>
      </c>
      <c r="J1349" s="24">
        <v>0</v>
      </c>
      <c r="K1349" s="24">
        <v>0</v>
      </c>
      <c r="N1349" s="21"/>
      <c r="O1349" s="21"/>
      <c r="P1349" s="21"/>
      <c r="Q1349" s="65"/>
    </row>
    <row r="1350" spans="3:17" s="7" customFormat="1">
      <c r="C1350" s="158" t="s">
        <v>646</v>
      </c>
      <c r="D1350" s="130" t="s">
        <v>647</v>
      </c>
      <c r="E1350" s="138" t="s">
        <v>349</v>
      </c>
      <c r="F1350" s="148">
        <v>2021</v>
      </c>
      <c r="G1350" s="148">
        <v>2023</v>
      </c>
      <c r="H1350" s="55" t="s">
        <v>19</v>
      </c>
      <c r="I1350" s="22">
        <f>I1351+I1352+I1353+I1354</f>
        <v>3000</v>
      </c>
      <c r="J1350" s="4">
        <f t="shared" ref="J1350:K1350" si="544">J1351+J1352+J1353+J1354</f>
        <v>3000</v>
      </c>
      <c r="K1350" s="4">
        <f t="shared" si="544"/>
        <v>3000</v>
      </c>
      <c r="L1350" s="4">
        <f t="shared" ref="L1350:M1350" si="545">L1351+L1352+L1353+L1354</f>
        <v>0</v>
      </c>
      <c r="M1350" s="4">
        <f t="shared" si="545"/>
        <v>0</v>
      </c>
      <c r="N1350" s="21">
        <f t="shared" si="528"/>
        <v>0</v>
      </c>
      <c r="O1350" s="21">
        <f t="shared" si="529"/>
        <v>0</v>
      </c>
      <c r="P1350" s="21">
        <f t="shared" si="530"/>
        <v>0</v>
      </c>
      <c r="Q1350" s="65"/>
    </row>
    <row r="1351" spans="3:17" s="7" customFormat="1">
      <c r="C1351" s="159"/>
      <c r="D1351" s="131"/>
      <c r="E1351" s="138"/>
      <c r="F1351" s="149"/>
      <c r="G1351" s="149"/>
      <c r="H1351" s="55" t="s">
        <v>20</v>
      </c>
      <c r="I1351" s="23">
        <f>I1356+I1361+I1366+I1371+I1376</f>
        <v>3000</v>
      </c>
      <c r="J1351" s="24">
        <f t="shared" ref="J1351:K1351" si="546">J1356+J1361+J1366+J1371+J1376</f>
        <v>3000</v>
      </c>
      <c r="K1351" s="24">
        <f t="shared" si="546"/>
        <v>3000</v>
      </c>
      <c r="L1351" s="24">
        <f t="shared" ref="L1351:M1351" si="547">L1356+L1361+L1366+L1371+L1376</f>
        <v>0</v>
      </c>
      <c r="M1351" s="24">
        <f t="shared" si="547"/>
        <v>0</v>
      </c>
      <c r="N1351" s="21">
        <f t="shared" si="528"/>
        <v>0</v>
      </c>
      <c r="O1351" s="21">
        <f t="shared" si="529"/>
        <v>0</v>
      </c>
      <c r="P1351" s="21">
        <f t="shared" si="530"/>
        <v>0</v>
      </c>
      <c r="Q1351" s="65"/>
    </row>
    <row r="1352" spans="3:17" s="7" customFormat="1">
      <c r="C1352" s="159"/>
      <c r="D1352" s="131"/>
      <c r="E1352" s="138"/>
      <c r="F1352" s="149"/>
      <c r="G1352" s="149"/>
      <c r="H1352" s="55" t="s">
        <v>21</v>
      </c>
      <c r="I1352" s="23">
        <v>0</v>
      </c>
      <c r="J1352" s="24">
        <v>0</v>
      </c>
      <c r="K1352" s="24">
        <v>0</v>
      </c>
      <c r="L1352" s="24">
        <v>0</v>
      </c>
      <c r="M1352" s="24">
        <v>0</v>
      </c>
      <c r="N1352" s="21"/>
      <c r="O1352" s="21"/>
      <c r="P1352" s="21"/>
      <c r="Q1352" s="65"/>
    </row>
    <row r="1353" spans="3:17" s="7" customFormat="1">
      <c r="C1353" s="159"/>
      <c r="D1353" s="131"/>
      <c r="E1353" s="138"/>
      <c r="F1353" s="149"/>
      <c r="G1353" s="149"/>
      <c r="H1353" s="55" t="s">
        <v>31</v>
      </c>
      <c r="I1353" s="23">
        <v>0</v>
      </c>
      <c r="J1353" s="24">
        <v>0</v>
      </c>
      <c r="K1353" s="24">
        <v>0</v>
      </c>
      <c r="L1353" s="24">
        <v>0</v>
      </c>
      <c r="M1353" s="24">
        <v>0</v>
      </c>
      <c r="N1353" s="21"/>
      <c r="O1353" s="21"/>
      <c r="P1353" s="21"/>
      <c r="Q1353" s="65"/>
    </row>
    <row r="1354" spans="3:17" s="7" customFormat="1">
      <c r="C1354" s="160"/>
      <c r="D1354" s="132"/>
      <c r="E1354" s="138"/>
      <c r="F1354" s="150"/>
      <c r="G1354" s="150"/>
      <c r="H1354" s="55" t="s">
        <v>35</v>
      </c>
      <c r="I1354" s="23">
        <v>0</v>
      </c>
      <c r="J1354" s="24">
        <v>0</v>
      </c>
      <c r="K1354" s="24">
        <v>0</v>
      </c>
      <c r="L1354" s="24">
        <v>0</v>
      </c>
      <c r="M1354" s="24">
        <v>0</v>
      </c>
      <c r="N1354" s="21"/>
      <c r="O1354" s="21"/>
      <c r="P1354" s="21"/>
      <c r="Q1354" s="65"/>
    </row>
    <row r="1355" spans="3:17" s="7" customFormat="1">
      <c r="C1355" s="158" t="s">
        <v>648</v>
      </c>
      <c r="D1355" s="100" t="s">
        <v>649</v>
      </c>
      <c r="E1355" s="116" t="s">
        <v>375</v>
      </c>
      <c r="F1355" s="148">
        <v>2022</v>
      </c>
      <c r="G1355" s="116">
        <v>2022</v>
      </c>
      <c r="H1355" s="55" t="s">
        <v>19</v>
      </c>
      <c r="I1355" s="22">
        <f>I1356+I1357+I1358+I1359</f>
        <v>0</v>
      </c>
      <c r="J1355" s="4">
        <f t="shared" ref="J1355:M1355" si="548">J1356+J1357+J1358+J1359</f>
        <v>0</v>
      </c>
      <c r="K1355" s="4">
        <f t="shared" si="548"/>
        <v>0</v>
      </c>
      <c r="L1355" s="24">
        <f t="shared" si="548"/>
        <v>0</v>
      </c>
      <c r="M1355" s="24">
        <f t="shared" si="548"/>
        <v>0</v>
      </c>
      <c r="N1355" s="21"/>
      <c r="O1355" s="21"/>
      <c r="P1355" s="21"/>
      <c r="Q1355" s="65"/>
    </row>
    <row r="1356" spans="3:17" s="7" customFormat="1">
      <c r="C1356" s="159"/>
      <c r="D1356" s="101"/>
      <c r="E1356" s="117"/>
      <c r="F1356" s="149"/>
      <c r="G1356" s="117"/>
      <c r="H1356" s="55" t="s">
        <v>20</v>
      </c>
      <c r="I1356" s="23">
        <v>0</v>
      </c>
      <c r="J1356" s="24">
        <v>0</v>
      </c>
      <c r="K1356" s="24">
        <v>0</v>
      </c>
      <c r="L1356" s="28"/>
      <c r="M1356" s="28"/>
      <c r="N1356" s="21"/>
      <c r="O1356" s="21"/>
      <c r="P1356" s="21"/>
      <c r="Q1356" s="65"/>
    </row>
    <row r="1357" spans="3:17" s="7" customFormat="1">
      <c r="C1357" s="159"/>
      <c r="D1357" s="101"/>
      <c r="E1357" s="117"/>
      <c r="F1357" s="149"/>
      <c r="G1357" s="117"/>
      <c r="H1357" s="55" t="s">
        <v>21</v>
      </c>
      <c r="I1357" s="23">
        <v>0</v>
      </c>
      <c r="J1357" s="24">
        <v>0</v>
      </c>
      <c r="K1357" s="24">
        <v>0</v>
      </c>
      <c r="L1357" s="28"/>
      <c r="M1357" s="28"/>
      <c r="N1357" s="21"/>
      <c r="O1357" s="21"/>
      <c r="P1357" s="21"/>
      <c r="Q1357" s="65"/>
    </row>
    <row r="1358" spans="3:17" s="7" customFormat="1">
      <c r="C1358" s="159"/>
      <c r="D1358" s="101"/>
      <c r="E1358" s="117"/>
      <c r="F1358" s="149"/>
      <c r="G1358" s="117"/>
      <c r="H1358" s="55" t="s">
        <v>31</v>
      </c>
      <c r="I1358" s="23">
        <v>0</v>
      </c>
      <c r="J1358" s="24">
        <v>0</v>
      </c>
      <c r="K1358" s="24">
        <v>0</v>
      </c>
      <c r="L1358" s="28"/>
      <c r="M1358" s="28"/>
      <c r="N1358" s="21"/>
      <c r="O1358" s="21"/>
      <c r="P1358" s="21"/>
      <c r="Q1358" s="65"/>
    </row>
    <row r="1359" spans="3:17" s="7" customFormat="1">
      <c r="C1359" s="160"/>
      <c r="D1359" s="102"/>
      <c r="E1359" s="118"/>
      <c r="F1359" s="150"/>
      <c r="G1359" s="118"/>
      <c r="H1359" s="55" t="s">
        <v>35</v>
      </c>
      <c r="I1359" s="23">
        <v>0</v>
      </c>
      <c r="J1359" s="24">
        <v>0</v>
      </c>
      <c r="K1359" s="24">
        <v>0</v>
      </c>
      <c r="L1359" s="28"/>
      <c r="M1359" s="28"/>
      <c r="N1359" s="21"/>
      <c r="O1359" s="21"/>
      <c r="P1359" s="21"/>
      <c r="Q1359" s="65"/>
    </row>
    <row r="1360" spans="3:17" s="7" customFormat="1">
      <c r="C1360" s="158" t="s">
        <v>650</v>
      </c>
      <c r="D1360" s="130" t="s">
        <v>651</v>
      </c>
      <c r="E1360" s="148" t="s">
        <v>372</v>
      </c>
      <c r="F1360" s="148">
        <v>2021</v>
      </c>
      <c r="G1360" s="116">
        <v>2023</v>
      </c>
      <c r="H1360" s="55" t="s">
        <v>19</v>
      </c>
      <c r="I1360" s="22">
        <f>I1361+I1362+I1363+I1364</f>
        <v>3000</v>
      </c>
      <c r="J1360" s="4">
        <f t="shared" ref="J1360:K1360" si="549">J1361+J1362+J1363+J1364</f>
        <v>3000</v>
      </c>
      <c r="K1360" s="4">
        <f t="shared" si="549"/>
        <v>3000</v>
      </c>
      <c r="L1360" s="24">
        <f t="shared" ref="L1360:M1360" si="550">L1361</f>
        <v>0</v>
      </c>
      <c r="M1360" s="24">
        <f t="shared" si="550"/>
        <v>0</v>
      </c>
      <c r="N1360" s="21">
        <f t="shared" ref="N1360:N1421" si="551">M1360/I1360*100</f>
        <v>0</v>
      </c>
      <c r="O1360" s="21">
        <f t="shared" ref="O1360:O1421" si="552">M1360/J1360*100</f>
        <v>0</v>
      </c>
      <c r="P1360" s="21">
        <f t="shared" ref="P1360:P1421" si="553">L1360/K1360*100</f>
        <v>0</v>
      </c>
      <c r="Q1360" s="65"/>
    </row>
    <row r="1361" spans="3:17" s="7" customFormat="1">
      <c r="C1361" s="159"/>
      <c r="D1361" s="131"/>
      <c r="E1361" s="149"/>
      <c r="F1361" s="149"/>
      <c r="G1361" s="117"/>
      <c r="H1361" s="55" t="s">
        <v>20</v>
      </c>
      <c r="I1361" s="23">
        <v>3000</v>
      </c>
      <c r="J1361" s="24">
        <v>3000</v>
      </c>
      <c r="K1361" s="24">
        <v>3000</v>
      </c>
      <c r="L1361" s="28"/>
      <c r="M1361" s="28"/>
      <c r="N1361" s="21">
        <f t="shared" si="551"/>
        <v>0</v>
      </c>
      <c r="O1361" s="21">
        <f t="shared" si="552"/>
        <v>0</v>
      </c>
      <c r="P1361" s="21">
        <f t="shared" si="553"/>
        <v>0</v>
      </c>
      <c r="Q1361" s="65"/>
    </row>
    <row r="1362" spans="3:17" s="7" customFormat="1">
      <c r="C1362" s="159"/>
      <c r="D1362" s="131"/>
      <c r="E1362" s="149"/>
      <c r="F1362" s="149"/>
      <c r="G1362" s="117"/>
      <c r="H1362" s="55" t="s">
        <v>21</v>
      </c>
      <c r="I1362" s="23">
        <v>0</v>
      </c>
      <c r="J1362" s="24">
        <v>0</v>
      </c>
      <c r="K1362" s="24">
        <v>0</v>
      </c>
      <c r="L1362" s="28"/>
      <c r="M1362" s="28"/>
      <c r="N1362" s="21"/>
      <c r="O1362" s="21"/>
      <c r="P1362" s="21"/>
      <c r="Q1362" s="65"/>
    </row>
    <row r="1363" spans="3:17" s="7" customFormat="1">
      <c r="C1363" s="159"/>
      <c r="D1363" s="131"/>
      <c r="E1363" s="149"/>
      <c r="F1363" s="149"/>
      <c r="G1363" s="117"/>
      <c r="H1363" s="55" t="s">
        <v>31</v>
      </c>
      <c r="I1363" s="23">
        <v>0</v>
      </c>
      <c r="J1363" s="24">
        <v>0</v>
      </c>
      <c r="K1363" s="24">
        <v>0</v>
      </c>
      <c r="L1363" s="28"/>
      <c r="M1363" s="28"/>
      <c r="N1363" s="21"/>
      <c r="O1363" s="21"/>
      <c r="P1363" s="21"/>
      <c r="Q1363" s="65"/>
    </row>
    <row r="1364" spans="3:17" s="7" customFormat="1">
      <c r="C1364" s="160"/>
      <c r="D1364" s="132"/>
      <c r="E1364" s="150"/>
      <c r="F1364" s="150"/>
      <c r="G1364" s="118"/>
      <c r="H1364" s="55" t="s">
        <v>35</v>
      </c>
      <c r="I1364" s="23">
        <v>0</v>
      </c>
      <c r="J1364" s="24">
        <v>0</v>
      </c>
      <c r="K1364" s="24">
        <v>0</v>
      </c>
      <c r="L1364" s="28"/>
      <c r="M1364" s="28"/>
      <c r="N1364" s="21"/>
      <c r="O1364" s="21"/>
      <c r="P1364" s="21"/>
      <c r="Q1364" s="65"/>
    </row>
    <row r="1365" spans="3:17" s="7" customFormat="1" hidden="1">
      <c r="C1365" s="158" t="s">
        <v>652</v>
      </c>
      <c r="D1365" s="130" t="s">
        <v>653</v>
      </c>
      <c r="E1365" s="148" t="s">
        <v>654</v>
      </c>
      <c r="F1365" s="148">
        <v>2020</v>
      </c>
      <c r="G1365" s="116">
        <v>2022</v>
      </c>
      <c r="H1365" s="55" t="s">
        <v>19</v>
      </c>
      <c r="I1365" s="22">
        <f>I1366+I1367+I1368+I1369</f>
        <v>0</v>
      </c>
      <c r="J1365" s="4">
        <f t="shared" ref="J1365:K1365" si="554">J1366+J1367+J1368+J1369</f>
        <v>0</v>
      </c>
      <c r="K1365" s="4">
        <f t="shared" si="554"/>
        <v>0</v>
      </c>
      <c r="L1365" s="24">
        <f t="shared" ref="L1365:M1365" si="555">SUM(L1366)</f>
        <v>0</v>
      </c>
      <c r="M1365" s="24">
        <f t="shared" si="555"/>
        <v>0</v>
      </c>
      <c r="N1365" s="21"/>
      <c r="O1365" s="21"/>
      <c r="P1365" s="21"/>
      <c r="Q1365" s="65"/>
    </row>
    <row r="1366" spans="3:17" s="7" customFormat="1" hidden="1">
      <c r="C1366" s="159"/>
      <c r="D1366" s="131"/>
      <c r="E1366" s="149"/>
      <c r="F1366" s="149"/>
      <c r="G1366" s="117"/>
      <c r="H1366" s="55" t="s">
        <v>20</v>
      </c>
      <c r="I1366" s="23">
        <v>0</v>
      </c>
      <c r="J1366" s="24">
        <v>0</v>
      </c>
      <c r="K1366" s="24">
        <v>0</v>
      </c>
      <c r="L1366" s="28"/>
      <c r="M1366" s="28"/>
      <c r="N1366" s="21"/>
      <c r="O1366" s="21"/>
      <c r="P1366" s="21"/>
      <c r="Q1366" s="65"/>
    </row>
    <row r="1367" spans="3:17" s="7" customFormat="1" hidden="1">
      <c r="C1367" s="159"/>
      <c r="D1367" s="131"/>
      <c r="E1367" s="149"/>
      <c r="F1367" s="149"/>
      <c r="G1367" s="117"/>
      <c r="H1367" s="55" t="s">
        <v>21</v>
      </c>
      <c r="I1367" s="23">
        <v>0</v>
      </c>
      <c r="J1367" s="24">
        <v>0</v>
      </c>
      <c r="K1367" s="24">
        <v>0</v>
      </c>
      <c r="L1367" s="28"/>
      <c r="M1367" s="28"/>
      <c r="N1367" s="21"/>
      <c r="O1367" s="21"/>
      <c r="P1367" s="21"/>
      <c r="Q1367" s="65"/>
    </row>
    <row r="1368" spans="3:17" s="7" customFormat="1" hidden="1">
      <c r="C1368" s="159"/>
      <c r="D1368" s="131"/>
      <c r="E1368" s="149"/>
      <c r="F1368" s="149"/>
      <c r="G1368" s="117"/>
      <c r="H1368" s="55" t="s">
        <v>31</v>
      </c>
      <c r="I1368" s="23">
        <v>0</v>
      </c>
      <c r="J1368" s="24">
        <v>0</v>
      </c>
      <c r="K1368" s="24">
        <v>0</v>
      </c>
      <c r="L1368" s="28"/>
      <c r="M1368" s="28"/>
      <c r="N1368" s="21"/>
      <c r="O1368" s="21"/>
      <c r="P1368" s="21"/>
      <c r="Q1368" s="65"/>
    </row>
    <row r="1369" spans="3:17" s="7" customFormat="1" hidden="1">
      <c r="C1369" s="160"/>
      <c r="D1369" s="132"/>
      <c r="E1369" s="150"/>
      <c r="F1369" s="150"/>
      <c r="G1369" s="118"/>
      <c r="H1369" s="55" t="s">
        <v>35</v>
      </c>
      <c r="I1369" s="23">
        <v>0</v>
      </c>
      <c r="J1369" s="24">
        <v>0</v>
      </c>
      <c r="K1369" s="24">
        <v>0</v>
      </c>
      <c r="L1369" s="28"/>
      <c r="M1369" s="28"/>
      <c r="N1369" s="21"/>
      <c r="O1369" s="21"/>
      <c r="P1369" s="21"/>
      <c r="Q1369" s="65"/>
    </row>
    <row r="1370" spans="3:17" s="7" customFormat="1" hidden="1">
      <c r="C1370" s="158" t="s">
        <v>655</v>
      </c>
      <c r="D1370" s="130" t="s">
        <v>656</v>
      </c>
      <c r="E1370" s="148" t="s">
        <v>375</v>
      </c>
      <c r="F1370" s="148">
        <v>2020</v>
      </c>
      <c r="G1370" s="116">
        <v>2020</v>
      </c>
      <c r="H1370" s="55" t="s">
        <v>19</v>
      </c>
      <c r="I1370" s="22">
        <f>I1371+I1372+I1373+I1374</f>
        <v>0</v>
      </c>
      <c r="J1370" s="4">
        <f t="shared" ref="J1370:M1370" si="556">J1371+J1372+J1373+J1374</f>
        <v>0</v>
      </c>
      <c r="K1370" s="4">
        <f t="shared" si="556"/>
        <v>0</v>
      </c>
      <c r="L1370" s="24">
        <f t="shared" si="556"/>
        <v>0</v>
      </c>
      <c r="M1370" s="24">
        <f t="shared" si="556"/>
        <v>0</v>
      </c>
      <c r="N1370" s="21"/>
      <c r="O1370" s="21"/>
      <c r="P1370" s="21"/>
      <c r="Q1370" s="65"/>
    </row>
    <row r="1371" spans="3:17" s="7" customFormat="1" hidden="1">
      <c r="C1371" s="159"/>
      <c r="D1371" s="131"/>
      <c r="E1371" s="149"/>
      <c r="F1371" s="149"/>
      <c r="G1371" s="117"/>
      <c r="H1371" s="55" t="s">
        <v>20</v>
      </c>
      <c r="I1371" s="23">
        <v>0</v>
      </c>
      <c r="J1371" s="24">
        <v>0</v>
      </c>
      <c r="K1371" s="24">
        <v>0</v>
      </c>
      <c r="L1371" s="28"/>
      <c r="M1371" s="28"/>
      <c r="N1371" s="21"/>
      <c r="O1371" s="21"/>
      <c r="P1371" s="21"/>
      <c r="Q1371" s="65"/>
    </row>
    <row r="1372" spans="3:17" s="7" customFormat="1" hidden="1">
      <c r="C1372" s="159"/>
      <c r="D1372" s="131"/>
      <c r="E1372" s="149"/>
      <c r="F1372" s="149"/>
      <c r="G1372" s="117"/>
      <c r="H1372" s="55" t="s">
        <v>21</v>
      </c>
      <c r="I1372" s="23">
        <v>0</v>
      </c>
      <c r="J1372" s="24">
        <v>0</v>
      </c>
      <c r="K1372" s="24">
        <v>0</v>
      </c>
      <c r="L1372" s="28"/>
      <c r="M1372" s="28"/>
      <c r="N1372" s="21"/>
      <c r="O1372" s="21"/>
      <c r="P1372" s="21"/>
      <c r="Q1372" s="65"/>
    </row>
    <row r="1373" spans="3:17" s="7" customFormat="1" hidden="1">
      <c r="C1373" s="159"/>
      <c r="D1373" s="131"/>
      <c r="E1373" s="149"/>
      <c r="F1373" s="149"/>
      <c r="G1373" s="117"/>
      <c r="H1373" s="55" t="s">
        <v>31</v>
      </c>
      <c r="I1373" s="23">
        <v>0</v>
      </c>
      <c r="J1373" s="24">
        <v>0</v>
      </c>
      <c r="K1373" s="24">
        <v>0</v>
      </c>
      <c r="L1373" s="28"/>
      <c r="M1373" s="28"/>
      <c r="N1373" s="21"/>
      <c r="O1373" s="21"/>
      <c r="P1373" s="21"/>
      <c r="Q1373" s="65"/>
    </row>
    <row r="1374" spans="3:17" s="7" customFormat="1" hidden="1">
      <c r="C1374" s="160"/>
      <c r="D1374" s="132"/>
      <c r="E1374" s="150"/>
      <c r="F1374" s="150"/>
      <c r="G1374" s="118"/>
      <c r="H1374" s="55" t="s">
        <v>35</v>
      </c>
      <c r="I1374" s="23">
        <v>0</v>
      </c>
      <c r="J1374" s="24">
        <v>0</v>
      </c>
      <c r="K1374" s="24">
        <v>0</v>
      </c>
      <c r="L1374" s="28"/>
      <c r="M1374" s="28"/>
      <c r="N1374" s="21"/>
      <c r="O1374" s="21"/>
      <c r="P1374" s="21"/>
      <c r="Q1374" s="65"/>
    </row>
    <row r="1375" spans="3:17" s="7" customFormat="1">
      <c r="C1375" s="158" t="s">
        <v>657</v>
      </c>
      <c r="D1375" s="130" t="s">
        <v>658</v>
      </c>
      <c r="E1375" s="148" t="s">
        <v>659</v>
      </c>
      <c r="F1375" s="148">
        <v>2020</v>
      </c>
      <c r="G1375" s="116">
        <v>2020</v>
      </c>
      <c r="H1375" s="55" t="s">
        <v>19</v>
      </c>
      <c r="I1375" s="22">
        <f>I1376+I1377+I1378+I1379</f>
        <v>0</v>
      </c>
      <c r="J1375" s="4">
        <f t="shared" ref="J1375:K1375" si="557">J1376+J1377+J1378+J1379</f>
        <v>35000</v>
      </c>
      <c r="K1375" s="4">
        <f t="shared" si="557"/>
        <v>0</v>
      </c>
      <c r="L1375" s="24">
        <v>0</v>
      </c>
      <c r="M1375" s="24">
        <v>0</v>
      </c>
      <c r="N1375" s="21"/>
      <c r="O1375" s="21"/>
      <c r="P1375" s="21"/>
      <c r="Q1375" s="65"/>
    </row>
    <row r="1376" spans="3:17" s="7" customFormat="1">
      <c r="C1376" s="159"/>
      <c r="D1376" s="131"/>
      <c r="E1376" s="149"/>
      <c r="F1376" s="149"/>
      <c r="G1376" s="117"/>
      <c r="H1376" s="55" t="s">
        <v>20</v>
      </c>
      <c r="I1376" s="23">
        <v>0</v>
      </c>
      <c r="J1376" s="24">
        <v>0</v>
      </c>
      <c r="K1376" s="24">
        <v>0</v>
      </c>
      <c r="L1376" s="28"/>
      <c r="M1376" s="28"/>
      <c r="N1376" s="21"/>
      <c r="O1376" s="21"/>
      <c r="P1376" s="21"/>
      <c r="Q1376" s="65"/>
    </row>
    <row r="1377" spans="3:17" s="7" customFormat="1">
      <c r="C1377" s="159"/>
      <c r="D1377" s="131"/>
      <c r="E1377" s="149"/>
      <c r="F1377" s="149"/>
      <c r="G1377" s="117"/>
      <c r="H1377" s="55" t="s">
        <v>21</v>
      </c>
      <c r="I1377" s="23">
        <v>0</v>
      </c>
      <c r="J1377" s="24">
        <v>35000</v>
      </c>
      <c r="K1377" s="24">
        <v>0</v>
      </c>
      <c r="L1377" s="28"/>
      <c r="M1377" s="28"/>
      <c r="N1377" s="21"/>
      <c r="O1377" s="21"/>
      <c r="P1377" s="21"/>
      <c r="Q1377" s="65"/>
    </row>
    <row r="1378" spans="3:17" s="7" customFormat="1">
      <c r="C1378" s="159"/>
      <c r="D1378" s="131"/>
      <c r="E1378" s="149"/>
      <c r="F1378" s="149"/>
      <c r="G1378" s="117"/>
      <c r="H1378" s="55" t="s">
        <v>31</v>
      </c>
      <c r="I1378" s="23">
        <v>0</v>
      </c>
      <c r="J1378" s="24">
        <v>0</v>
      </c>
      <c r="K1378" s="24">
        <v>0</v>
      </c>
      <c r="L1378" s="28"/>
      <c r="M1378" s="28"/>
      <c r="N1378" s="21"/>
      <c r="O1378" s="21"/>
      <c r="P1378" s="21"/>
      <c r="Q1378" s="65"/>
    </row>
    <row r="1379" spans="3:17" s="7" customFormat="1">
      <c r="C1379" s="160"/>
      <c r="D1379" s="132"/>
      <c r="E1379" s="150"/>
      <c r="F1379" s="150"/>
      <c r="G1379" s="118"/>
      <c r="H1379" s="55" t="s">
        <v>35</v>
      </c>
      <c r="I1379" s="23">
        <v>0</v>
      </c>
      <c r="J1379" s="24">
        <v>0</v>
      </c>
      <c r="K1379" s="24">
        <v>0</v>
      </c>
      <c r="L1379" s="28"/>
      <c r="M1379" s="28"/>
      <c r="N1379" s="21"/>
      <c r="O1379" s="21"/>
      <c r="P1379" s="21"/>
      <c r="Q1379" s="65"/>
    </row>
    <row r="1380" spans="3:17" s="7" customFormat="1">
      <c r="C1380" s="126" t="s">
        <v>660</v>
      </c>
      <c r="D1380" s="100" t="s">
        <v>661</v>
      </c>
      <c r="E1380" s="129" t="s">
        <v>349</v>
      </c>
      <c r="F1380" s="116">
        <v>2021</v>
      </c>
      <c r="G1380" s="116">
        <v>2023</v>
      </c>
      <c r="H1380" s="55" t="s">
        <v>19</v>
      </c>
      <c r="I1380" s="22">
        <f>I1381+I1382+I1383+I1384</f>
        <v>31755.3</v>
      </c>
      <c r="J1380" s="4">
        <f t="shared" ref="J1380:K1380" si="558">J1381+J1382+J1383+J1384</f>
        <v>31755.3</v>
      </c>
      <c r="K1380" s="4">
        <f t="shared" si="558"/>
        <v>28579.8</v>
      </c>
      <c r="L1380" s="4">
        <f t="shared" ref="L1380:M1380" si="559">L1381+L1382+L1383+L1384</f>
        <v>850</v>
      </c>
      <c r="M1380" s="4">
        <f t="shared" si="559"/>
        <v>850</v>
      </c>
      <c r="N1380" s="21">
        <f t="shared" si="551"/>
        <v>2.6767185320245757</v>
      </c>
      <c r="O1380" s="21">
        <f t="shared" si="552"/>
        <v>2.6767185320245757</v>
      </c>
      <c r="P1380" s="21">
        <f t="shared" si="553"/>
        <v>2.9741285803259645</v>
      </c>
      <c r="Q1380" s="65"/>
    </row>
    <row r="1381" spans="3:17" s="7" customFormat="1">
      <c r="C1381" s="127"/>
      <c r="D1381" s="101"/>
      <c r="E1381" s="129"/>
      <c r="F1381" s="117"/>
      <c r="G1381" s="117"/>
      <c r="H1381" s="55" t="s">
        <v>20</v>
      </c>
      <c r="I1381" s="23">
        <f>I1386+I1396+I1391+I1401+I1406+I1411+I1416+I1421+I1426+I1431+I1436+I1441+I1446+I1451+I1456+I1461+I1466+I1471+I1476+I1481+I1486+I1491+I1496+I1501+I1506+I1511+I1516+I1521+I1526+I1531+I1536</f>
        <v>31755.3</v>
      </c>
      <c r="J1381" s="24">
        <f t="shared" ref="J1381:K1381" si="560">J1386+J1396+J1391+J1401+J1406+J1411+J1416+J1421+J1426+J1431+J1436+J1441+J1446+J1451+J1456+J1461+J1466+J1471+J1476+J1481+J1486+J1491+J1496+J1501+J1506+J1511+J1516+J1521+J1526+J1531+J1536</f>
        <v>31755.3</v>
      </c>
      <c r="K1381" s="24">
        <f t="shared" si="560"/>
        <v>28579.8</v>
      </c>
      <c r="L1381" s="24">
        <f t="shared" ref="L1381:M1381" si="561">L1386+L1396+L1391+L1401+L1406+L1411+L1416+L1421+L1426+L1431+L1436+L1441+L1446+L1451+L1456+L1461+L1466+L1471+L1476+L1481+L1486+L1491+L1496+L1501+L1506+L1511+L1516+L1521+L1526+L1531+L1536</f>
        <v>850</v>
      </c>
      <c r="M1381" s="24">
        <f t="shared" si="561"/>
        <v>850</v>
      </c>
      <c r="N1381" s="21">
        <f t="shared" si="551"/>
        <v>2.6767185320245757</v>
      </c>
      <c r="O1381" s="21">
        <f t="shared" si="552"/>
        <v>2.6767185320245757</v>
      </c>
      <c r="P1381" s="21">
        <f t="shared" si="553"/>
        <v>2.9741285803259645</v>
      </c>
      <c r="Q1381" s="65"/>
    </row>
    <row r="1382" spans="3:17" s="7" customFormat="1">
      <c r="C1382" s="127"/>
      <c r="D1382" s="101"/>
      <c r="E1382" s="129"/>
      <c r="F1382" s="117"/>
      <c r="G1382" s="117"/>
      <c r="H1382" s="55" t="s">
        <v>21</v>
      </c>
      <c r="I1382" s="23">
        <f t="shared" ref="I1382:K1384" si="562">I1387</f>
        <v>0</v>
      </c>
      <c r="J1382" s="24">
        <f t="shared" si="562"/>
        <v>0</v>
      </c>
      <c r="K1382" s="24">
        <f t="shared" si="562"/>
        <v>0</v>
      </c>
      <c r="L1382" s="24">
        <f t="shared" ref="L1382:M1382" si="563">L1387</f>
        <v>0</v>
      </c>
      <c r="M1382" s="24">
        <f t="shared" si="563"/>
        <v>0</v>
      </c>
      <c r="N1382" s="21"/>
      <c r="O1382" s="21"/>
      <c r="P1382" s="21"/>
      <c r="Q1382" s="65"/>
    </row>
    <row r="1383" spans="3:17" s="7" customFormat="1">
      <c r="C1383" s="127"/>
      <c r="D1383" s="101"/>
      <c r="E1383" s="129"/>
      <c r="F1383" s="117"/>
      <c r="G1383" s="117"/>
      <c r="H1383" s="55" t="s">
        <v>31</v>
      </c>
      <c r="I1383" s="23">
        <f t="shared" si="562"/>
        <v>0</v>
      </c>
      <c r="J1383" s="24">
        <f t="shared" si="562"/>
        <v>0</v>
      </c>
      <c r="K1383" s="24">
        <f t="shared" si="562"/>
        <v>0</v>
      </c>
      <c r="L1383" s="24">
        <f t="shared" ref="L1383:M1383" si="564">L1388</f>
        <v>0</v>
      </c>
      <c r="M1383" s="24">
        <f t="shared" si="564"/>
        <v>0</v>
      </c>
      <c r="N1383" s="21"/>
      <c r="O1383" s="21"/>
      <c r="P1383" s="21"/>
      <c r="Q1383" s="65"/>
    </row>
    <row r="1384" spans="3:17" s="7" customFormat="1">
      <c r="C1384" s="128"/>
      <c r="D1384" s="102"/>
      <c r="E1384" s="129"/>
      <c r="F1384" s="118"/>
      <c r="G1384" s="118"/>
      <c r="H1384" s="55" t="s">
        <v>35</v>
      </c>
      <c r="I1384" s="23">
        <f t="shared" si="562"/>
        <v>0</v>
      </c>
      <c r="J1384" s="24">
        <f t="shared" si="562"/>
        <v>0</v>
      </c>
      <c r="K1384" s="24">
        <f t="shared" si="562"/>
        <v>0</v>
      </c>
      <c r="L1384" s="24">
        <f t="shared" ref="L1384:M1384" si="565">L1389</f>
        <v>0</v>
      </c>
      <c r="M1384" s="24">
        <f t="shared" si="565"/>
        <v>0</v>
      </c>
      <c r="N1384" s="21"/>
      <c r="O1384" s="21"/>
      <c r="P1384" s="21"/>
      <c r="Q1384" s="65"/>
    </row>
    <row r="1385" spans="3:17" s="7" customFormat="1" hidden="1">
      <c r="C1385" s="126" t="s">
        <v>662</v>
      </c>
      <c r="D1385" s="100" t="s">
        <v>663</v>
      </c>
      <c r="E1385" s="116" t="s">
        <v>664</v>
      </c>
      <c r="F1385" s="116">
        <v>2023</v>
      </c>
      <c r="G1385" s="116">
        <v>2023</v>
      </c>
      <c r="H1385" s="55" t="s">
        <v>19</v>
      </c>
      <c r="I1385" s="22">
        <f>I1386+I1387+I1388+I1389</f>
        <v>0</v>
      </c>
      <c r="J1385" s="4">
        <f t="shared" ref="J1385:M1385" si="566">J1386+J1387+J1388+J1389</f>
        <v>0</v>
      </c>
      <c r="K1385" s="4">
        <f t="shared" si="566"/>
        <v>0</v>
      </c>
      <c r="L1385" s="28">
        <f t="shared" si="566"/>
        <v>0</v>
      </c>
      <c r="M1385" s="28">
        <f t="shared" si="566"/>
        <v>0</v>
      </c>
      <c r="N1385" s="21"/>
      <c r="O1385" s="21"/>
      <c r="P1385" s="21"/>
      <c r="Q1385" s="65"/>
    </row>
    <row r="1386" spans="3:17" s="7" customFormat="1" hidden="1">
      <c r="C1386" s="127"/>
      <c r="D1386" s="101"/>
      <c r="E1386" s="110"/>
      <c r="F1386" s="117"/>
      <c r="G1386" s="117"/>
      <c r="H1386" s="55" t="s">
        <v>20</v>
      </c>
      <c r="I1386" s="23">
        <v>0</v>
      </c>
      <c r="J1386" s="24">
        <v>0</v>
      </c>
      <c r="K1386" s="24">
        <v>0</v>
      </c>
      <c r="L1386" s="28"/>
      <c r="M1386" s="28"/>
      <c r="N1386" s="21"/>
      <c r="O1386" s="21"/>
      <c r="P1386" s="21"/>
      <c r="Q1386" s="65"/>
    </row>
    <row r="1387" spans="3:17" s="7" customFormat="1" hidden="1">
      <c r="C1387" s="127"/>
      <c r="D1387" s="101"/>
      <c r="E1387" s="110"/>
      <c r="F1387" s="117"/>
      <c r="G1387" s="117"/>
      <c r="H1387" s="59" t="s">
        <v>21</v>
      </c>
      <c r="I1387" s="31">
        <v>0</v>
      </c>
      <c r="J1387" s="32">
        <v>0</v>
      </c>
      <c r="K1387" s="32">
        <v>0</v>
      </c>
      <c r="L1387" s="28"/>
      <c r="M1387" s="28"/>
      <c r="N1387" s="21"/>
      <c r="O1387" s="21"/>
      <c r="P1387" s="21"/>
      <c r="Q1387" s="65"/>
    </row>
    <row r="1388" spans="3:17" s="7" customFormat="1" hidden="1">
      <c r="C1388" s="127"/>
      <c r="D1388" s="101"/>
      <c r="E1388" s="110"/>
      <c r="F1388" s="117"/>
      <c r="G1388" s="117"/>
      <c r="H1388" s="59" t="s">
        <v>31</v>
      </c>
      <c r="I1388" s="31">
        <v>0</v>
      </c>
      <c r="J1388" s="32">
        <v>0</v>
      </c>
      <c r="K1388" s="32">
        <v>0</v>
      </c>
      <c r="L1388" s="28"/>
      <c r="M1388" s="28"/>
      <c r="N1388" s="21"/>
      <c r="O1388" s="21"/>
      <c r="P1388" s="21"/>
      <c r="Q1388" s="65"/>
    </row>
    <row r="1389" spans="3:17" s="7" customFormat="1" hidden="1">
      <c r="C1389" s="128"/>
      <c r="D1389" s="102"/>
      <c r="E1389" s="111"/>
      <c r="F1389" s="118"/>
      <c r="G1389" s="118"/>
      <c r="H1389" s="59" t="s">
        <v>35</v>
      </c>
      <c r="I1389" s="31">
        <v>0</v>
      </c>
      <c r="J1389" s="32">
        <v>0</v>
      </c>
      <c r="K1389" s="32">
        <v>0</v>
      </c>
      <c r="L1389" s="28"/>
      <c r="M1389" s="28"/>
      <c r="N1389" s="21"/>
      <c r="O1389" s="21"/>
      <c r="P1389" s="21"/>
      <c r="Q1389" s="65"/>
    </row>
    <row r="1390" spans="3:17" s="7" customFormat="1">
      <c r="C1390" s="126" t="s">
        <v>665</v>
      </c>
      <c r="D1390" s="100" t="s">
        <v>666</v>
      </c>
      <c r="E1390" s="116" t="s">
        <v>667</v>
      </c>
      <c r="F1390" s="116">
        <v>2021</v>
      </c>
      <c r="G1390" s="116">
        <v>2022</v>
      </c>
      <c r="H1390" s="59" t="s">
        <v>19</v>
      </c>
      <c r="I1390" s="22">
        <f>I1391+I1392+I1393+I1394</f>
        <v>2294.3000000000002</v>
      </c>
      <c r="J1390" s="4">
        <f t="shared" ref="J1390:M1390" si="567">J1391+J1392+J1393+J1394</f>
        <v>2294.3000000000002</v>
      </c>
      <c r="K1390" s="4">
        <f t="shared" si="567"/>
        <v>2294.3000000000002</v>
      </c>
      <c r="L1390" s="28">
        <f t="shared" si="567"/>
        <v>0</v>
      </c>
      <c r="M1390" s="28">
        <f t="shared" si="567"/>
        <v>0</v>
      </c>
      <c r="N1390" s="21">
        <f t="shared" si="551"/>
        <v>0</v>
      </c>
      <c r="O1390" s="21">
        <f t="shared" si="552"/>
        <v>0</v>
      </c>
      <c r="P1390" s="21">
        <f t="shared" si="553"/>
        <v>0</v>
      </c>
      <c r="Q1390" s="65"/>
    </row>
    <row r="1391" spans="3:17" s="7" customFormat="1">
      <c r="C1391" s="127"/>
      <c r="D1391" s="101"/>
      <c r="E1391" s="110"/>
      <c r="F1391" s="117"/>
      <c r="G1391" s="117"/>
      <c r="H1391" s="59" t="s">
        <v>20</v>
      </c>
      <c r="I1391" s="31">
        <v>2294.3000000000002</v>
      </c>
      <c r="J1391" s="32">
        <v>2294.3000000000002</v>
      </c>
      <c r="K1391" s="32">
        <v>2294.3000000000002</v>
      </c>
      <c r="L1391" s="28"/>
      <c r="M1391" s="28"/>
      <c r="N1391" s="21">
        <f t="shared" si="551"/>
        <v>0</v>
      </c>
      <c r="O1391" s="21">
        <f t="shared" si="552"/>
        <v>0</v>
      </c>
      <c r="P1391" s="21">
        <f t="shared" si="553"/>
        <v>0</v>
      </c>
      <c r="Q1391" s="65"/>
    </row>
    <row r="1392" spans="3:17" s="7" customFormat="1">
      <c r="C1392" s="127"/>
      <c r="D1392" s="101"/>
      <c r="E1392" s="110"/>
      <c r="F1392" s="117"/>
      <c r="G1392" s="117"/>
      <c r="H1392" s="59" t="s">
        <v>21</v>
      </c>
      <c r="I1392" s="31">
        <v>0</v>
      </c>
      <c r="J1392" s="32">
        <v>0</v>
      </c>
      <c r="K1392" s="32">
        <v>0</v>
      </c>
      <c r="L1392" s="28"/>
      <c r="M1392" s="28"/>
      <c r="N1392" s="21"/>
      <c r="O1392" s="21"/>
      <c r="P1392" s="21"/>
      <c r="Q1392" s="65"/>
    </row>
    <row r="1393" spans="3:17" s="7" customFormat="1">
      <c r="C1393" s="127"/>
      <c r="D1393" s="101"/>
      <c r="E1393" s="110"/>
      <c r="F1393" s="117"/>
      <c r="G1393" s="117"/>
      <c r="H1393" s="59" t="s">
        <v>31</v>
      </c>
      <c r="I1393" s="31">
        <v>0</v>
      </c>
      <c r="J1393" s="32">
        <v>0</v>
      </c>
      <c r="K1393" s="32">
        <v>0</v>
      </c>
      <c r="L1393" s="28"/>
      <c r="M1393" s="28"/>
      <c r="N1393" s="21"/>
      <c r="O1393" s="21"/>
      <c r="P1393" s="21"/>
      <c r="Q1393" s="65"/>
    </row>
    <row r="1394" spans="3:17" s="7" customFormat="1">
      <c r="C1394" s="128"/>
      <c r="D1394" s="102"/>
      <c r="E1394" s="111"/>
      <c r="F1394" s="118"/>
      <c r="G1394" s="118"/>
      <c r="H1394" s="59" t="s">
        <v>35</v>
      </c>
      <c r="I1394" s="31">
        <v>0</v>
      </c>
      <c r="J1394" s="32">
        <v>0</v>
      </c>
      <c r="K1394" s="32">
        <v>0</v>
      </c>
      <c r="L1394" s="28"/>
      <c r="M1394" s="28"/>
      <c r="N1394" s="21"/>
      <c r="O1394" s="21"/>
      <c r="P1394" s="21"/>
      <c r="Q1394" s="65"/>
    </row>
    <row r="1395" spans="3:17" s="7" customFormat="1">
      <c r="C1395" s="126" t="s">
        <v>668</v>
      </c>
      <c r="D1395" s="100" t="s">
        <v>669</v>
      </c>
      <c r="E1395" s="116" t="s">
        <v>570</v>
      </c>
      <c r="F1395" s="116">
        <v>2022</v>
      </c>
      <c r="G1395" s="116">
        <v>2022</v>
      </c>
      <c r="H1395" s="59" t="s">
        <v>19</v>
      </c>
      <c r="I1395" s="22">
        <f>I1396+I1397+I1398+I1399</f>
        <v>0</v>
      </c>
      <c r="J1395" s="4">
        <f t="shared" ref="J1395:M1395" si="568">J1396+J1397+J1398+J1399</f>
        <v>0</v>
      </c>
      <c r="K1395" s="4">
        <f t="shared" si="568"/>
        <v>0</v>
      </c>
      <c r="L1395" s="28">
        <f t="shared" si="568"/>
        <v>0</v>
      </c>
      <c r="M1395" s="28">
        <f t="shared" si="568"/>
        <v>0</v>
      </c>
      <c r="N1395" s="21"/>
      <c r="O1395" s="21"/>
      <c r="P1395" s="21"/>
      <c r="Q1395" s="65"/>
    </row>
    <row r="1396" spans="3:17" s="7" customFormat="1">
      <c r="C1396" s="127"/>
      <c r="D1396" s="101"/>
      <c r="E1396" s="110"/>
      <c r="F1396" s="117"/>
      <c r="G1396" s="117"/>
      <c r="H1396" s="59" t="s">
        <v>20</v>
      </c>
      <c r="I1396" s="31">
        <v>0</v>
      </c>
      <c r="J1396" s="32">
        <v>0</v>
      </c>
      <c r="K1396" s="32">
        <v>0</v>
      </c>
      <c r="L1396" s="28"/>
      <c r="M1396" s="28"/>
      <c r="N1396" s="21"/>
      <c r="O1396" s="21"/>
      <c r="P1396" s="21"/>
      <c r="Q1396" s="65"/>
    </row>
    <row r="1397" spans="3:17" s="7" customFormat="1">
      <c r="C1397" s="127"/>
      <c r="D1397" s="101"/>
      <c r="E1397" s="110"/>
      <c r="F1397" s="117"/>
      <c r="G1397" s="117"/>
      <c r="H1397" s="59" t="s">
        <v>21</v>
      </c>
      <c r="I1397" s="31">
        <v>0</v>
      </c>
      <c r="J1397" s="32">
        <v>0</v>
      </c>
      <c r="K1397" s="32">
        <v>0</v>
      </c>
      <c r="L1397" s="28"/>
      <c r="M1397" s="28"/>
      <c r="N1397" s="21"/>
      <c r="O1397" s="21"/>
      <c r="P1397" s="21"/>
      <c r="Q1397" s="65"/>
    </row>
    <row r="1398" spans="3:17" s="7" customFormat="1">
      <c r="C1398" s="127"/>
      <c r="D1398" s="101"/>
      <c r="E1398" s="110"/>
      <c r="F1398" s="117"/>
      <c r="G1398" s="117"/>
      <c r="H1398" s="59" t="s">
        <v>31</v>
      </c>
      <c r="I1398" s="31">
        <v>0</v>
      </c>
      <c r="J1398" s="32">
        <v>0</v>
      </c>
      <c r="K1398" s="32">
        <v>0</v>
      </c>
      <c r="L1398" s="28"/>
      <c r="M1398" s="28"/>
      <c r="N1398" s="21"/>
      <c r="O1398" s="21"/>
      <c r="P1398" s="21"/>
      <c r="Q1398" s="65"/>
    </row>
    <row r="1399" spans="3:17" s="7" customFormat="1">
      <c r="C1399" s="128"/>
      <c r="D1399" s="102"/>
      <c r="E1399" s="111"/>
      <c r="F1399" s="118"/>
      <c r="G1399" s="118"/>
      <c r="H1399" s="59" t="s">
        <v>35</v>
      </c>
      <c r="I1399" s="31">
        <v>0</v>
      </c>
      <c r="J1399" s="32">
        <v>0</v>
      </c>
      <c r="K1399" s="32">
        <v>0</v>
      </c>
      <c r="L1399" s="28"/>
      <c r="M1399" s="28"/>
      <c r="N1399" s="21"/>
      <c r="O1399" s="21"/>
      <c r="P1399" s="21"/>
      <c r="Q1399" s="65"/>
    </row>
    <row r="1400" spans="3:17" s="7" customFormat="1">
      <c r="C1400" s="126" t="s">
        <v>670</v>
      </c>
      <c r="D1400" s="100" t="s">
        <v>671</v>
      </c>
      <c r="E1400" s="116" t="s">
        <v>570</v>
      </c>
      <c r="F1400" s="116">
        <v>2021</v>
      </c>
      <c r="G1400" s="116">
        <v>2021</v>
      </c>
      <c r="H1400" s="59" t="s">
        <v>19</v>
      </c>
      <c r="I1400" s="22">
        <f>I1401+I1402+I1403+I1404</f>
        <v>953.1</v>
      </c>
      <c r="J1400" s="4">
        <f t="shared" ref="J1400:M1400" si="569">J1401+J1402+J1403+J1404</f>
        <v>953.1</v>
      </c>
      <c r="K1400" s="4">
        <f t="shared" si="569"/>
        <v>953.1</v>
      </c>
      <c r="L1400" s="28">
        <f t="shared" si="569"/>
        <v>0</v>
      </c>
      <c r="M1400" s="28">
        <f t="shared" si="569"/>
        <v>0</v>
      </c>
      <c r="N1400" s="21">
        <f t="shared" si="551"/>
        <v>0</v>
      </c>
      <c r="O1400" s="21">
        <f t="shared" si="552"/>
        <v>0</v>
      </c>
      <c r="P1400" s="21">
        <f t="shared" si="553"/>
        <v>0</v>
      </c>
      <c r="Q1400" s="65"/>
    </row>
    <row r="1401" spans="3:17" s="7" customFormat="1">
      <c r="C1401" s="127"/>
      <c r="D1401" s="101"/>
      <c r="E1401" s="110"/>
      <c r="F1401" s="117"/>
      <c r="G1401" s="117"/>
      <c r="H1401" s="59" t="s">
        <v>20</v>
      </c>
      <c r="I1401" s="31">
        <v>953.1</v>
      </c>
      <c r="J1401" s="32">
        <v>953.1</v>
      </c>
      <c r="K1401" s="32">
        <v>953.1</v>
      </c>
      <c r="L1401" s="28"/>
      <c r="M1401" s="28"/>
      <c r="N1401" s="21">
        <f t="shared" si="551"/>
        <v>0</v>
      </c>
      <c r="O1401" s="21">
        <f t="shared" si="552"/>
        <v>0</v>
      </c>
      <c r="P1401" s="21">
        <f t="shared" si="553"/>
        <v>0</v>
      </c>
      <c r="Q1401" s="65"/>
    </row>
    <row r="1402" spans="3:17" s="7" customFormat="1">
      <c r="C1402" s="127"/>
      <c r="D1402" s="101"/>
      <c r="E1402" s="110"/>
      <c r="F1402" s="117"/>
      <c r="G1402" s="117"/>
      <c r="H1402" s="59" t="s">
        <v>21</v>
      </c>
      <c r="I1402" s="31">
        <v>0</v>
      </c>
      <c r="J1402" s="32">
        <v>0</v>
      </c>
      <c r="K1402" s="32">
        <v>0</v>
      </c>
      <c r="L1402" s="28"/>
      <c r="M1402" s="28"/>
      <c r="N1402" s="21"/>
      <c r="O1402" s="21"/>
      <c r="P1402" s="21"/>
      <c r="Q1402" s="65"/>
    </row>
    <row r="1403" spans="3:17" s="7" customFormat="1">
      <c r="C1403" s="127"/>
      <c r="D1403" s="101"/>
      <c r="E1403" s="110"/>
      <c r="F1403" s="117"/>
      <c r="G1403" s="117"/>
      <c r="H1403" s="59" t="s">
        <v>31</v>
      </c>
      <c r="I1403" s="31">
        <v>0</v>
      </c>
      <c r="J1403" s="32">
        <v>0</v>
      </c>
      <c r="K1403" s="32">
        <v>0</v>
      </c>
      <c r="L1403" s="28"/>
      <c r="M1403" s="28"/>
      <c r="N1403" s="21"/>
      <c r="O1403" s="21"/>
      <c r="P1403" s="21"/>
      <c r="Q1403" s="65"/>
    </row>
    <row r="1404" spans="3:17" s="7" customFormat="1">
      <c r="C1404" s="128"/>
      <c r="D1404" s="102"/>
      <c r="E1404" s="111"/>
      <c r="F1404" s="118"/>
      <c r="G1404" s="118"/>
      <c r="H1404" s="59" t="s">
        <v>35</v>
      </c>
      <c r="I1404" s="31">
        <v>0</v>
      </c>
      <c r="J1404" s="32">
        <v>0</v>
      </c>
      <c r="K1404" s="32">
        <v>0</v>
      </c>
      <c r="L1404" s="28"/>
      <c r="M1404" s="28"/>
      <c r="N1404" s="21"/>
      <c r="O1404" s="21"/>
      <c r="P1404" s="21"/>
      <c r="Q1404" s="65"/>
    </row>
    <row r="1405" spans="3:17" s="7" customFormat="1">
      <c r="C1405" s="126" t="s">
        <v>672</v>
      </c>
      <c r="D1405" s="100" t="s">
        <v>673</v>
      </c>
      <c r="E1405" s="116" t="s">
        <v>674</v>
      </c>
      <c r="F1405" s="116">
        <v>2021</v>
      </c>
      <c r="G1405" s="116">
        <v>2021</v>
      </c>
      <c r="H1405" s="59" t="s">
        <v>19</v>
      </c>
      <c r="I1405" s="22">
        <f>I1406+I1407+I1408+I1409</f>
        <v>62.2</v>
      </c>
      <c r="J1405" s="4">
        <f t="shared" ref="J1405:M1405" si="570">J1406+J1407+J1408+J1409</f>
        <v>62.2</v>
      </c>
      <c r="K1405" s="4">
        <f t="shared" si="570"/>
        <v>62.2</v>
      </c>
      <c r="L1405" s="28">
        <f t="shared" si="570"/>
        <v>0</v>
      </c>
      <c r="M1405" s="28">
        <f t="shared" si="570"/>
        <v>0</v>
      </c>
      <c r="N1405" s="21">
        <f t="shared" si="551"/>
        <v>0</v>
      </c>
      <c r="O1405" s="21">
        <f t="shared" si="552"/>
        <v>0</v>
      </c>
      <c r="P1405" s="21">
        <f t="shared" si="553"/>
        <v>0</v>
      </c>
      <c r="Q1405" s="65"/>
    </row>
    <row r="1406" spans="3:17" s="7" customFormat="1">
      <c r="C1406" s="127"/>
      <c r="D1406" s="101"/>
      <c r="E1406" s="117"/>
      <c r="F1406" s="117"/>
      <c r="G1406" s="117"/>
      <c r="H1406" s="59" t="s">
        <v>20</v>
      </c>
      <c r="I1406" s="31">
        <v>62.2</v>
      </c>
      <c r="J1406" s="32">
        <v>62.2</v>
      </c>
      <c r="K1406" s="32">
        <v>62.2</v>
      </c>
      <c r="L1406" s="28"/>
      <c r="M1406" s="28"/>
      <c r="N1406" s="21">
        <f t="shared" si="551"/>
        <v>0</v>
      </c>
      <c r="O1406" s="21">
        <f t="shared" si="552"/>
        <v>0</v>
      </c>
      <c r="P1406" s="21">
        <f t="shared" si="553"/>
        <v>0</v>
      </c>
      <c r="Q1406" s="65"/>
    </row>
    <row r="1407" spans="3:17" s="7" customFormat="1">
      <c r="C1407" s="127"/>
      <c r="D1407" s="101"/>
      <c r="E1407" s="117"/>
      <c r="F1407" s="117"/>
      <c r="G1407" s="117"/>
      <c r="H1407" s="59" t="s">
        <v>21</v>
      </c>
      <c r="I1407" s="31">
        <v>0</v>
      </c>
      <c r="J1407" s="32">
        <v>0</v>
      </c>
      <c r="K1407" s="32">
        <v>0</v>
      </c>
      <c r="L1407" s="28"/>
      <c r="M1407" s="28"/>
      <c r="N1407" s="21"/>
      <c r="O1407" s="21"/>
      <c r="P1407" s="21"/>
      <c r="Q1407" s="65"/>
    </row>
    <row r="1408" spans="3:17" s="7" customFormat="1">
      <c r="C1408" s="127"/>
      <c r="D1408" s="101"/>
      <c r="E1408" s="117"/>
      <c r="F1408" s="117"/>
      <c r="G1408" s="117"/>
      <c r="H1408" s="59" t="s">
        <v>31</v>
      </c>
      <c r="I1408" s="31">
        <v>0</v>
      </c>
      <c r="J1408" s="32">
        <v>0</v>
      </c>
      <c r="K1408" s="32">
        <v>0</v>
      </c>
      <c r="L1408" s="28"/>
      <c r="M1408" s="28"/>
      <c r="N1408" s="21"/>
      <c r="O1408" s="21"/>
      <c r="P1408" s="21"/>
      <c r="Q1408" s="65"/>
    </row>
    <row r="1409" spans="3:17" s="7" customFormat="1">
      <c r="C1409" s="128"/>
      <c r="D1409" s="102"/>
      <c r="E1409" s="118"/>
      <c r="F1409" s="118"/>
      <c r="G1409" s="118"/>
      <c r="H1409" s="59" t="s">
        <v>35</v>
      </c>
      <c r="I1409" s="31">
        <v>0</v>
      </c>
      <c r="J1409" s="32">
        <v>0</v>
      </c>
      <c r="K1409" s="32">
        <v>0</v>
      </c>
      <c r="L1409" s="28"/>
      <c r="M1409" s="28"/>
      <c r="N1409" s="21"/>
      <c r="O1409" s="21"/>
      <c r="P1409" s="21"/>
      <c r="Q1409" s="65"/>
    </row>
    <row r="1410" spans="3:17" s="7" customFormat="1">
      <c r="C1410" s="126" t="s">
        <v>675</v>
      </c>
      <c r="D1410" s="100" t="s">
        <v>676</v>
      </c>
      <c r="E1410" s="116" t="s">
        <v>677</v>
      </c>
      <c r="F1410" s="116">
        <v>2021</v>
      </c>
      <c r="G1410" s="116">
        <v>2021</v>
      </c>
      <c r="H1410" s="59" t="s">
        <v>19</v>
      </c>
      <c r="I1410" s="22">
        <f>I1411+I1412+I1413+I1414</f>
        <v>62.2</v>
      </c>
      <c r="J1410" s="4">
        <f t="shared" ref="J1410:M1410" si="571">J1411+J1412+J1413+J1414</f>
        <v>62.2</v>
      </c>
      <c r="K1410" s="4">
        <f t="shared" si="571"/>
        <v>62.2</v>
      </c>
      <c r="L1410" s="28">
        <f t="shared" si="571"/>
        <v>0</v>
      </c>
      <c r="M1410" s="28">
        <f t="shared" si="571"/>
        <v>0</v>
      </c>
      <c r="N1410" s="21">
        <f t="shared" si="551"/>
        <v>0</v>
      </c>
      <c r="O1410" s="21">
        <f t="shared" si="552"/>
        <v>0</v>
      </c>
      <c r="P1410" s="21">
        <f t="shared" si="553"/>
        <v>0</v>
      </c>
      <c r="Q1410" s="65"/>
    </row>
    <row r="1411" spans="3:17" s="7" customFormat="1">
      <c r="C1411" s="127"/>
      <c r="D1411" s="101"/>
      <c r="E1411" s="117"/>
      <c r="F1411" s="117"/>
      <c r="G1411" s="117"/>
      <c r="H1411" s="59" t="s">
        <v>20</v>
      </c>
      <c r="I1411" s="31">
        <v>62.2</v>
      </c>
      <c r="J1411" s="32">
        <v>62.2</v>
      </c>
      <c r="K1411" s="32">
        <v>62.2</v>
      </c>
      <c r="L1411" s="28"/>
      <c r="M1411" s="28"/>
      <c r="N1411" s="21">
        <f t="shared" si="551"/>
        <v>0</v>
      </c>
      <c r="O1411" s="21">
        <f t="shared" si="552"/>
        <v>0</v>
      </c>
      <c r="P1411" s="21">
        <f t="shared" si="553"/>
        <v>0</v>
      </c>
      <c r="Q1411" s="65"/>
    </row>
    <row r="1412" spans="3:17" s="7" customFormat="1">
      <c r="C1412" s="127"/>
      <c r="D1412" s="101"/>
      <c r="E1412" s="117"/>
      <c r="F1412" s="117"/>
      <c r="G1412" s="117"/>
      <c r="H1412" s="59" t="s">
        <v>21</v>
      </c>
      <c r="I1412" s="31">
        <v>0</v>
      </c>
      <c r="J1412" s="32">
        <v>0</v>
      </c>
      <c r="K1412" s="32">
        <v>0</v>
      </c>
      <c r="L1412" s="28"/>
      <c r="M1412" s="28"/>
      <c r="N1412" s="21"/>
      <c r="O1412" s="21"/>
      <c r="P1412" s="21"/>
      <c r="Q1412" s="65"/>
    </row>
    <row r="1413" spans="3:17" s="7" customFormat="1">
      <c r="C1413" s="127"/>
      <c r="D1413" s="101"/>
      <c r="E1413" s="117"/>
      <c r="F1413" s="117"/>
      <c r="G1413" s="117"/>
      <c r="H1413" s="59" t="s">
        <v>31</v>
      </c>
      <c r="I1413" s="31">
        <v>0</v>
      </c>
      <c r="J1413" s="32">
        <v>0</v>
      </c>
      <c r="K1413" s="32">
        <v>0</v>
      </c>
      <c r="L1413" s="28"/>
      <c r="M1413" s="28"/>
      <c r="N1413" s="21"/>
      <c r="O1413" s="21"/>
      <c r="P1413" s="21"/>
      <c r="Q1413" s="65"/>
    </row>
    <row r="1414" spans="3:17" s="7" customFormat="1">
      <c r="C1414" s="128"/>
      <c r="D1414" s="102"/>
      <c r="E1414" s="118"/>
      <c r="F1414" s="118"/>
      <c r="G1414" s="118"/>
      <c r="H1414" s="59" t="s">
        <v>35</v>
      </c>
      <c r="I1414" s="31">
        <v>0</v>
      </c>
      <c r="J1414" s="32">
        <v>0</v>
      </c>
      <c r="K1414" s="32">
        <v>0</v>
      </c>
      <c r="L1414" s="28"/>
      <c r="M1414" s="28"/>
      <c r="N1414" s="21"/>
      <c r="O1414" s="21"/>
      <c r="P1414" s="21"/>
      <c r="Q1414" s="65"/>
    </row>
    <row r="1415" spans="3:17" s="7" customFormat="1">
      <c r="C1415" s="126" t="s">
        <v>678</v>
      </c>
      <c r="D1415" s="100" t="s">
        <v>679</v>
      </c>
      <c r="E1415" s="116" t="s">
        <v>680</v>
      </c>
      <c r="F1415" s="116">
        <v>2021</v>
      </c>
      <c r="G1415" s="116">
        <v>2021</v>
      </c>
      <c r="H1415" s="59" t="s">
        <v>19</v>
      </c>
      <c r="I1415" s="22">
        <f>I1416+I1417+I1418+I1419</f>
        <v>62.2</v>
      </c>
      <c r="J1415" s="4">
        <f t="shared" ref="J1415:M1415" si="572">J1416+J1417+J1418+J1419</f>
        <v>62.2</v>
      </c>
      <c r="K1415" s="4">
        <f t="shared" si="572"/>
        <v>62.2</v>
      </c>
      <c r="L1415" s="28">
        <f t="shared" si="572"/>
        <v>0</v>
      </c>
      <c r="M1415" s="28">
        <f t="shared" si="572"/>
        <v>0</v>
      </c>
      <c r="N1415" s="21">
        <f t="shared" si="551"/>
        <v>0</v>
      </c>
      <c r="O1415" s="21">
        <f t="shared" si="552"/>
        <v>0</v>
      </c>
      <c r="P1415" s="21">
        <f t="shared" si="553"/>
        <v>0</v>
      </c>
      <c r="Q1415" s="65"/>
    </row>
    <row r="1416" spans="3:17" s="7" customFormat="1">
      <c r="C1416" s="127"/>
      <c r="D1416" s="101"/>
      <c r="E1416" s="117"/>
      <c r="F1416" s="117"/>
      <c r="G1416" s="117"/>
      <c r="H1416" s="59" t="s">
        <v>20</v>
      </c>
      <c r="I1416" s="31">
        <v>62.2</v>
      </c>
      <c r="J1416" s="32">
        <v>62.2</v>
      </c>
      <c r="K1416" s="32">
        <v>62.2</v>
      </c>
      <c r="L1416" s="28"/>
      <c r="M1416" s="28"/>
      <c r="N1416" s="21">
        <f t="shared" si="551"/>
        <v>0</v>
      </c>
      <c r="O1416" s="21">
        <f t="shared" si="552"/>
        <v>0</v>
      </c>
      <c r="P1416" s="21">
        <f t="shared" si="553"/>
        <v>0</v>
      </c>
      <c r="Q1416" s="65"/>
    </row>
    <row r="1417" spans="3:17" s="7" customFormat="1">
      <c r="C1417" s="127"/>
      <c r="D1417" s="101"/>
      <c r="E1417" s="117"/>
      <c r="F1417" s="117"/>
      <c r="G1417" s="117"/>
      <c r="H1417" s="59" t="s">
        <v>21</v>
      </c>
      <c r="I1417" s="31">
        <v>0</v>
      </c>
      <c r="J1417" s="32">
        <v>0</v>
      </c>
      <c r="K1417" s="32">
        <v>0</v>
      </c>
      <c r="L1417" s="28"/>
      <c r="M1417" s="28"/>
      <c r="N1417" s="21"/>
      <c r="O1417" s="21"/>
      <c r="P1417" s="21"/>
      <c r="Q1417" s="65"/>
    </row>
    <row r="1418" spans="3:17" s="7" customFormat="1">
      <c r="C1418" s="127"/>
      <c r="D1418" s="101"/>
      <c r="E1418" s="117"/>
      <c r="F1418" s="117"/>
      <c r="G1418" s="117"/>
      <c r="H1418" s="59" t="s">
        <v>31</v>
      </c>
      <c r="I1418" s="31">
        <v>0</v>
      </c>
      <c r="J1418" s="32">
        <v>0</v>
      </c>
      <c r="K1418" s="32">
        <v>0</v>
      </c>
      <c r="L1418" s="28"/>
      <c r="M1418" s="28"/>
      <c r="N1418" s="21"/>
      <c r="O1418" s="21"/>
      <c r="P1418" s="21"/>
      <c r="Q1418" s="65"/>
    </row>
    <row r="1419" spans="3:17" s="7" customFormat="1">
      <c r="C1419" s="128"/>
      <c r="D1419" s="102"/>
      <c r="E1419" s="118"/>
      <c r="F1419" s="118"/>
      <c r="G1419" s="118"/>
      <c r="H1419" s="59" t="s">
        <v>35</v>
      </c>
      <c r="I1419" s="31">
        <v>0</v>
      </c>
      <c r="J1419" s="32">
        <v>0</v>
      </c>
      <c r="K1419" s="32">
        <v>0</v>
      </c>
      <c r="L1419" s="28"/>
      <c r="M1419" s="28"/>
      <c r="N1419" s="21"/>
      <c r="O1419" s="21"/>
      <c r="P1419" s="21"/>
      <c r="Q1419" s="65"/>
    </row>
    <row r="1420" spans="3:17" s="7" customFormat="1">
      <c r="C1420" s="126" t="s">
        <v>681</v>
      </c>
      <c r="D1420" s="100" t="s">
        <v>682</v>
      </c>
      <c r="E1420" s="116" t="s">
        <v>683</v>
      </c>
      <c r="F1420" s="116">
        <v>2021</v>
      </c>
      <c r="G1420" s="116">
        <v>2021</v>
      </c>
      <c r="H1420" s="59" t="s">
        <v>19</v>
      </c>
      <c r="I1420" s="22">
        <f>I1421+I1422+I1423+I1424</f>
        <v>96.6</v>
      </c>
      <c r="J1420" s="4">
        <f t="shared" ref="J1420:M1420" si="573">J1421+J1422+J1423+J1424</f>
        <v>96.6</v>
      </c>
      <c r="K1420" s="4">
        <f t="shared" si="573"/>
        <v>96.6</v>
      </c>
      <c r="L1420" s="28">
        <f t="shared" si="573"/>
        <v>0</v>
      </c>
      <c r="M1420" s="28">
        <f t="shared" si="573"/>
        <v>0</v>
      </c>
      <c r="N1420" s="21">
        <f t="shared" si="551"/>
        <v>0</v>
      </c>
      <c r="O1420" s="21">
        <f t="shared" si="552"/>
        <v>0</v>
      </c>
      <c r="P1420" s="21">
        <f t="shared" si="553"/>
        <v>0</v>
      </c>
      <c r="Q1420" s="65"/>
    </row>
    <row r="1421" spans="3:17" s="7" customFormat="1">
      <c r="C1421" s="127"/>
      <c r="D1421" s="101"/>
      <c r="E1421" s="117"/>
      <c r="F1421" s="117"/>
      <c r="G1421" s="117"/>
      <c r="H1421" s="59" t="s">
        <v>20</v>
      </c>
      <c r="I1421" s="31">
        <v>96.6</v>
      </c>
      <c r="J1421" s="32">
        <v>96.6</v>
      </c>
      <c r="K1421" s="32">
        <v>96.6</v>
      </c>
      <c r="L1421" s="28"/>
      <c r="M1421" s="28"/>
      <c r="N1421" s="21">
        <f t="shared" si="551"/>
        <v>0</v>
      </c>
      <c r="O1421" s="21">
        <f t="shared" si="552"/>
        <v>0</v>
      </c>
      <c r="P1421" s="21">
        <f t="shared" si="553"/>
        <v>0</v>
      </c>
      <c r="Q1421" s="65"/>
    </row>
    <row r="1422" spans="3:17" s="7" customFormat="1">
      <c r="C1422" s="127"/>
      <c r="D1422" s="101"/>
      <c r="E1422" s="117"/>
      <c r="F1422" s="117"/>
      <c r="G1422" s="117"/>
      <c r="H1422" s="59" t="s">
        <v>21</v>
      </c>
      <c r="I1422" s="31">
        <v>0</v>
      </c>
      <c r="J1422" s="32">
        <v>0</v>
      </c>
      <c r="K1422" s="32">
        <v>0</v>
      </c>
      <c r="L1422" s="28"/>
      <c r="M1422" s="28"/>
      <c r="N1422" s="21"/>
      <c r="O1422" s="21"/>
      <c r="P1422" s="21"/>
      <c r="Q1422" s="65"/>
    </row>
    <row r="1423" spans="3:17" s="7" customFormat="1">
      <c r="C1423" s="127"/>
      <c r="D1423" s="101"/>
      <c r="E1423" s="117"/>
      <c r="F1423" s="117"/>
      <c r="G1423" s="117"/>
      <c r="H1423" s="59" t="s">
        <v>31</v>
      </c>
      <c r="I1423" s="31">
        <v>0</v>
      </c>
      <c r="J1423" s="32">
        <v>0</v>
      </c>
      <c r="K1423" s="32">
        <v>0</v>
      </c>
      <c r="L1423" s="28"/>
      <c r="M1423" s="28"/>
      <c r="N1423" s="21"/>
      <c r="O1423" s="21"/>
      <c r="P1423" s="21"/>
      <c r="Q1423" s="65"/>
    </row>
    <row r="1424" spans="3:17" s="7" customFormat="1">
      <c r="C1424" s="128"/>
      <c r="D1424" s="102"/>
      <c r="E1424" s="118"/>
      <c r="F1424" s="118"/>
      <c r="G1424" s="118"/>
      <c r="H1424" s="59" t="s">
        <v>35</v>
      </c>
      <c r="I1424" s="31">
        <v>0</v>
      </c>
      <c r="J1424" s="32">
        <v>0</v>
      </c>
      <c r="K1424" s="32">
        <v>0</v>
      </c>
      <c r="L1424" s="28"/>
      <c r="M1424" s="28"/>
      <c r="N1424" s="21"/>
      <c r="O1424" s="21"/>
      <c r="P1424" s="21"/>
      <c r="Q1424" s="65"/>
    </row>
    <row r="1425" spans="3:17" s="7" customFormat="1">
      <c r="C1425" s="126" t="s">
        <v>684</v>
      </c>
      <c r="D1425" s="100" t="s">
        <v>685</v>
      </c>
      <c r="E1425" s="116" t="s">
        <v>683</v>
      </c>
      <c r="F1425" s="116">
        <v>2022</v>
      </c>
      <c r="G1425" s="116">
        <v>2022</v>
      </c>
      <c r="H1425" s="59" t="s">
        <v>19</v>
      </c>
      <c r="I1425" s="22">
        <f>I1426+I1427+I1428+I1429</f>
        <v>0</v>
      </c>
      <c r="J1425" s="4">
        <f t="shared" ref="J1425:M1425" si="574">J1426+J1427+J1428+J1429</f>
        <v>0</v>
      </c>
      <c r="K1425" s="4">
        <f t="shared" si="574"/>
        <v>0</v>
      </c>
      <c r="L1425" s="28">
        <f t="shared" si="574"/>
        <v>0</v>
      </c>
      <c r="M1425" s="28">
        <f t="shared" si="574"/>
        <v>0</v>
      </c>
      <c r="N1425" s="21"/>
      <c r="O1425" s="21"/>
      <c r="P1425" s="21"/>
      <c r="Q1425" s="65"/>
    </row>
    <row r="1426" spans="3:17" s="7" customFormat="1">
      <c r="C1426" s="127"/>
      <c r="D1426" s="101"/>
      <c r="E1426" s="117"/>
      <c r="F1426" s="117"/>
      <c r="G1426" s="117"/>
      <c r="H1426" s="59" t="s">
        <v>20</v>
      </c>
      <c r="I1426" s="31">
        <v>0</v>
      </c>
      <c r="J1426" s="32">
        <v>0</v>
      </c>
      <c r="K1426" s="32">
        <v>0</v>
      </c>
      <c r="L1426" s="28"/>
      <c r="M1426" s="28"/>
      <c r="N1426" s="21"/>
      <c r="O1426" s="21"/>
      <c r="P1426" s="21"/>
      <c r="Q1426" s="65"/>
    </row>
    <row r="1427" spans="3:17" s="7" customFormat="1">
      <c r="C1427" s="127"/>
      <c r="D1427" s="101"/>
      <c r="E1427" s="117"/>
      <c r="F1427" s="117"/>
      <c r="G1427" s="117"/>
      <c r="H1427" s="59" t="s">
        <v>21</v>
      </c>
      <c r="I1427" s="31">
        <v>0</v>
      </c>
      <c r="J1427" s="32">
        <v>0</v>
      </c>
      <c r="K1427" s="32">
        <v>0</v>
      </c>
      <c r="L1427" s="28"/>
      <c r="M1427" s="28"/>
      <c r="N1427" s="21"/>
      <c r="O1427" s="21"/>
      <c r="P1427" s="21"/>
      <c r="Q1427" s="65"/>
    </row>
    <row r="1428" spans="3:17" s="7" customFormat="1">
      <c r="C1428" s="127"/>
      <c r="D1428" s="101"/>
      <c r="E1428" s="117"/>
      <c r="F1428" s="117"/>
      <c r="G1428" s="117"/>
      <c r="H1428" s="59" t="s">
        <v>31</v>
      </c>
      <c r="I1428" s="31">
        <v>0</v>
      </c>
      <c r="J1428" s="32">
        <v>0</v>
      </c>
      <c r="K1428" s="32">
        <v>0</v>
      </c>
      <c r="L1428" s="28"/>
      <c r="M1428" s="28"/>
      <c r="N1428" s="21"/>
      <c r="O1428" s="21"/>
      <c r="P1428" s="21"/>
      <c r="Q1428" s="65"/>
    </row>
    <row r="1429" spans="3:17" s="7" customFormat="1">
      <c r="C1429" s="128"/>
      <c r="D1429" s="102"/>
      <c r="E1429" s="118"/>
      <c r="F1429" s="118"/>
      <c r="G1429" s="118"/>
      <c r="H1429" s="59" t="s">
        <v>35</v>
      </c>
      <c r="I1429" s="31">
        <v>0</v>
      </c>
      <c r="J1429" s="32">
        <v>0</v>
      </c>
      <c r="K1429" s="32">
        <v>0</v>
      </c>
      <c r="L1429" s="28"/>
      <c r="M1429" s="28"/>
      <c r="N1429" s="21"/>
      <c r="O1429" s="21"/>
      <c r="P1429" s="21"/>
      <c r="Q1429" s="65"/>
    </row>
    <row r="1430" spans="3:17" s="7" customFormat="1">
      <c r="C1430" s="126" t="s">
        <v>686</v>
      </c>
      <c r="D1430" s="100" t="s">
        <v>687</v>
      </c>
      <c r="E1430" s="116" t="s">
        <v>688</v>
      </c>
      <c r="F1430" s="116">
        <v>2021</v>
      </c>
      <c r="G1430" s="116">
        <v>2022</v>
      </c>
      <c r="H1430" s="59" t="s">
        <v>19</v>
      </c>
      <c r="I1430" s="22">
        <f>I1431+I1432+I1433+I1434</f>
        <v>7556.1</v>
      </c>
      <c r="J1430" s="4">
        <f t="shared" ref="J1430:M1430" si="575">J1431+J1432+J1433+J1434</f>
        <v>7556.1</v>
      </c>
      <c r="K1430" s="4">
        <f t="shared" si="575"/>
        <v>4380.6000000000004</v>
      </c>
      <c r="L1430" s="28">
        <f t="shared" si="575"/>
        <v>0</v>
      </c>
      <c r="M1430" s="28">
        <f t="shared" si="575"/>
        <v>0</v>
      </c>
      <c r="N1430" s="21">
        <f t="shared" ref="N1430:N1485" si="576">M1430/I1430*100</f>
        <v>0</v>
      </c>
      <c r="O1430" s="21">
        <f t="shared" ref="O1430:O1485" si="577">M1430/J1430*100</f>
        <v>0</v>
      </c>
      <c r="P1430" s="21">
        <f t="shared" ref="P1430:P1485" si="578">L1430/K1430*100</f>
        <v>0</v>
      </c>
      <c r="Q1430" s="65"/>
    </row>
    <row r="1431" spans="3:17" s="7" customFormat="1">
      <c r="C1431" s="127"/>
      <c r="D1431" s="101"/>
      <c r="E1431" s="117"/>
      <c r="F1431" s="117"/>
      <c r="G1431" s="117"/>
      <c r="H1431" s="59" t="s">
        <v>20</v>
      </c>
      <c r="I1431" s="31">
        <v>7556.1</v>
      </c>
      <c r="J1431" s="32">
        <v>7556.1</v>
      </c>
      <c r="K1431" s="32">
        <f>7556.1-3175.5</f>
        <v>4380.6000000000004</v>
      </c>
      <c r="L1431" s="28"/>
      <c r="M1431" s="28"/>
      <c r="N1431" s="21">
        <f t="shared" si="576"/>
        <v>0</v>
      </c>
      <c r="O1431" s="21">
        <f t="shared" si="577"/>
        <v>0</v>
      </c>
      <c r="P1431" s="21">
        <f t="shared" si="578"/>
        <v>0</v>
      </c>
      <c r="Q1431" s="65"/>
    </row>
    <row r="1432" spans="3:17" s="7" customFormat="1">
      <c r="C1432" s="127"/>
      <c r="D1432" s="101"/>
      <c r="E1432" s="117"/>
      <c r="F1432" s="117"/>
      <c r="G1432" s="117"/>
      <c r="H1432" s="59" t="s">
        <v>21</v>
      </c>
      <c r="I1432" s="31">
        <v>0</v>
      </c>
      <c r="J1432" s="32">
        <v>0</v>
      </c>
      <c r="K1432" s="32">
        <v>0</v>
      </c>
      <c r="L1432" s="28"/>
      <c r="M1432" s="28"/>
      <c r="N1432" s="21"/>
      <c r="O1432" s="21"/>
      <c r="P1432" s="21"/>
      <c r="Q1432" s="65"/>
    </row>
    <row r="1433" spans="3:17" s="7" customFormat="1">
      <c r="C1433" s="127"/>
      <c r="D1433" s="101"/>
      <c r="E1433" s="117"/>
      <c r="F1433" s="117"/>
      <c r="G1433" s="117"/>
      <c r="H1433" s="59" t="s">
        <v>31</v>
      </c>
      <c r="I1433" s="31">
        <v>0</v>
      </c>
      <c r="J1433" s="32">
        <v>0</v>
      </c>
      <c r="K1433" s="32">
        <v>0</v>
      </c>
      <c r="L1433" s="28"/>
      <c r="M1433" s="28"/>
      <c r="N1433" s="21"/>
      <c r="O1433" s="21"/>
      <c r="P1433" s="21"/>
      <c r="Q1433" s="65"/>
    </row>
    <row r="1434" spans="3:17" s="7" customFormat="1">
      <c r="C1434" s="128"/>
      <c r="D1434" s="102"/>
      <c r="E1434" s="118"/>
      <c r="F1434" s="118"/>
      <c r="G1434" s="118"/>
      <c r="H1434" s="59" t="s">
        <v>35</v>
      </c>
      <c r="I1434" s="31">
        <v>0</v>
      </c>
      <c r="J1434" s="32">
        <v>0</v>
      </c>
      <c r="K1434" s="32">
        <v>0</v>
      </c>
      <c r="L1434" s="28"/>
      <c r="M1434" s="28"/>
      <c r="N1434" s="21"/>
      <c r="O1434" s="21"/>
      <c r="P1434" s="21"/>
      <c r="Q1434" s="65"/>
    </row>
    <row r="1435" spans="3:17" s="7" customFormat="1">
      <c r="C1435" s="126" t="s">
        <v>689</v>
      </c>
      <c r="D1435" s="100" t="s">
        <v>690</v>
      </c>
      <c r="E1435" s="116" t="s">
        <v>691</v>
      </c>
      <c r="F1435" s="116">
        <v>2021</v>
      </c>
      <c r="G1435" s="116">
        <v>2021</v>
      </c>
      <c r="H1435" s="59" t="s">
        <v>19</v>
      </c>
      <c r="I1435" s="22">
        <f>I1436+I1437+I1438+I1439</f>
        <v>1143.3</v>
      </c>
      <c r="J1435" s="4">
        <f t="shared" ref="J1435:M1435" si="579">J1436+J1437+J1438+J1439</f>
        <v>1143.3</v>
      </c>
      <c r="K1435" s="4">
        <f t="shared" si="579"/>
        <v>1143.3</v>
      </c>
      <c r="L1435" s="28">
        <f t="shared" si="579"/>
        <v>0</v>
      </c>
      <c r="M1435" s="28">
        <f t="shared" si="579"/>
        <v>0</v>
      </c>
      <c r="N1435" s="21">
        <f t="shared" si="576"/>
        <v>0</v>
      </c>
      <c r="O1435" s="21">
        <f t="shared" si="577"/>
        <v>0</v>
      </c>
      <c r="P1435" s="21">
        <f t="shared" si="578"/>
        <v>0</v>
      </c>
      <c r="Q1435" s="65"/>
    </row>
    <row r="1436" spans="3:17" s="7" customFormat="1">
      <c r="C1436" s="127"/>
      <c r="D1436" s="101"/>
      <c r="E1436" s="117"/>
      <c r="F1436" s="117"/>
      <c r="G1436" s="117"/>
      <c r="H1436" s="59" t="s">
        <v>20</v>
      </c>
      <c r="I1436" s="31">
        <v>1143.3</v>
      </c>
      <c r="J1436" s="32">
        <v>1143.3</v>
      </c>
      <c r="K1436" s="32">
        <v>1143.3</v>
      </c>
      <c r="L1436" s="28"/>
      <c r="M1436" s="28"/>
      <c r="N1436" s="21">
        <f t="shared" si="576"/>
        <v>0</v>
      </c>
      <c r="O1436" s="21">
        <f t="shared" si="577"/>
        <v>0</v>
      </c>
      <c r="P1436" s="21">
        <f t="shared" si="578"/>
        <v>0</v>
      </c>
      <c r="Q1436" s="65"/>
    </row>
    <row r="1437" spans="3:17" s="7" customFormat="1">
      <c r="C1437" s="127"/>
      <c r="D1437" s="101"/>
      <c r="E1437" s="117"/>
      <c r="F1437" s="117"/>
      <c r="G1437" s="117"/>
      <c r="H1437" s="59" t="s">
        <v>21</v>
      </c>
      <c r="I1437" s="31">
        <v>0</v>
      </c>
      <c r="J1437" s="32">
        <v>0</v>
      </c>
      <c r="K1437" s="32">
        <v>0</v>
      </c>
      <c r="L1437" s="28"/>
      <c r="M1437" s="28"/>
      <c r="N1437" s="21"/>
      <c r="O1437" s="21"/>
      <c r="P1437" s="21"/>
      <c r="Q1437" s="65"/>
    </row>
    <row r="1438" spans="3:17" s="7" customFormat="1">
      <c r="C1438" s="127"/>
      <c r="D1438" s="101"/>
      <c r="E1438" s="117"/>
      <c r="F1438" s="117"/>
      <c r="G1438" s="117"/>
      <c r="H1438" s="59" t="s">
        <v>31</v>
      </c>
      <c r="I1438" s="31">
        <v>0</v>
      </c>
      <c r="J1438" s="32">
        <v>0</v>
      </c>
      <c r="K1438" s="32">
        <v>0</v>
      </c>
      <c r="L1438" s="28"/>
      <c r="M1438" s="28"/>
      <c r="N1438" s="21"/>
      <c r="O1438" s="21"/>
      <c r="P1438" s="21"/>
      <c r="Q1438" s="65"/>
    </row>
    <row r="1439" spans="3:17" s="7" customFormat="1">
      <c r="C1439" s="128"/>
      <c r="D1439" s="102"/>
      <c r="E1439" s="118"/>
      <c r="F1439" s="118"/>
      <c r="G1439" s="118"/>
      <c r="H1439" s="59" t="s">
        <v>35</v>
      </c>
      <c r="I1439" s="31">
        <v>0</v>
      </c>
      <c r="J1439" s="32">
        <v>0</v>
      </c>
      <c r="K1439" s="32">
        <v>0</v>
      </c>
      <c r="L1439" s="28"/>
      <c r="M1439" s="28"/>
      <c r="N1439" s="21"/>
      <c r="O1439" s="21"/>
      <c r="P1439" s="21"/>
      <c r="Q1439" s="65"/>
    </row>
    <row r="1440" spans="3:17" s="7" customFormat="1">
      <c r="C1440" s="126" t="s">
        <v>692</v>
      </c>
      <c r="D1440" s="100" t="s">
        <v>693</v>
      </c>
      <c r="E1440" s="116" t="s">
        <v>691</v>
      </c>
      <c r="F1440" s="116">
        <v>2022</v>
      </c>
      <c r="G1440" s="116">
        <v>2022</v>
      </c>
      <c r="H1440" s="59" t="s">
        <v>19</v>
      </c>
      <c r="I1440" s="22">
        <f>I1441+I1442+I1443+I1444</f>
        <v>0</v>
      </c>
      <c r="J1440" s="4">
        <f t="shared" ref="J1440:M1440" si="580">J1441+J1442+J1443+J1444</f>
        <v>0</v>
      </c>
      <c r="K1440" s="4">
        <f t="shared" si="580"/>
        <v>0</v>
      </c>
      <c r="L1440" s="28">
        <f t="shared" si="580"/>
        <v>0</v>
      </c>
      <c r="M1440" s="28">
        <f t="shared" si="580"/>
        <v>0</v>
      </c>
      <c r="N1440" s="21"/>
      <c r="O1440" s="21"/>
      <c r="P1440" s="21"/>
      <c r="Q1440" s="65"/>
    </row>
    <row r="1441" spans="3:17" s="7" customFormat="1">
      <c r="C1441" s="127"/>
      <c r="D1441" s="101"/>
      <c r="E1441" s="117"/>
      <c r="F1441" s="117"/>
      <c r="G1441" s="117"/>
      <c r="H1441" s="59" t="s">
        <v>20</v>
      </c>
      <c r="I1441" s="31">
        <v>0</v>
      </c>
      <c r="J1441" s="32">
        <v>0</v>
      </c>
      <c r="K1441" s="32">
        <v>0</v>
      </c>
      <c r="L1441" s="28"/>
      <c r="M1441" s="28"/>
      <c r="N1441" s="21"/>
      <c r="O1441" s="21"/>
      <c r="P1441" s="21"/>
      <c r="Q1441" s="65"/>
    </row>
    <row r="1442" spans="3:17" s="7" customFormat="1">
      <c r="C1442" s="127"/>
      <c r="D1442" s="101"/>
      <c r="E1442" s="117"/>
      <c r="F1442" s="117"/>
      <c r="G1442" s="117"/>
      <c r="H1442" s="59" t="s">
        <v>21</v>
      </c>
      <c r="I1442" s="31">
        <v>0</v>
      </c>
      <c r="J1442" s="32">
        <v>0</v>
      </c>
      <c r="K1442" s="32">
        <v>0</v>
      </c>
      <c r="L1442" s="28"/>
      <c r="M1442" s="28"/>
      <c r="N1442" s="21"/>
      <c r="O1442" s="21"/>
      <c r="P1442" s="21"/>
      <c r="Q1442" s="65"/>
    </row>
    <row r="1443" spans="3:17" s="7" customFormat="1">
      <c r="C1443" s="127"/>
      <c r="D1443" s="101"/>
      <c r="E1443" s="117"/>
      <c r="F1443" s="117"/>
      <c r="G1443" s="117"/>
      <c r="H1443" s="59" t="s">
        <v>31</v>
      </c>
      <c r="I1443" s="31">
        <v>0</v>
      </c>
      <c r="J1443" s="32">
        <v>0</v>
      </c>
      <c r="K1443" s="32">
        <v>0</v>
      </c>
      <c r="L1443" s="28"/>
      <c r="M1443" s="28"/>
      <c r="N1443" s="21"/>
      <c r="O1443" s="21"/>
      <c r="P1443" s="21"/>
      <c r="Q1443" s="65"/>
    </row>
    <row r="1444" spans="3:17" s="7" customFormat="1">
      <c r="C1444" s="128"/>
      <c r="D1444" s="102"/>
      <c r="E1444" s="118"/>
      <c r="F1444" s="118"/>
      <c r="G1444" s="118"/>
      <c r="H1444" s="59" t="s">
        <v>35</v>
      </c>
      <c r="I1444" s="31">
        <v>0</v>
      </c>
      <c r="J1444" s="32">
        <v>0</v>
      </c>
      <c r="K1444" s="32">
        <v>0</v>
      </c>
      <c r="L1444" s="28"/>
      <c r="M1444" s="28"/>
      <c r="N1444" s="21"/>
      <c r="O1444" s="21"/>
      <c r="P1444" s="21"/>
      <c r="Q1444" s="65"/>
    </row>
    <row r="1445" spans="3:17" s="7" customFormat="1">
      <c r="C1445" s="126" t="s">
        <v>694</v>
      </c>
      <c r="D1445" s="100" t="s">
        <v>695</v>
      </c>
      <c r="E1445" s="116" t="s">
        <v>691</v>
      </c>
      <c r="F1445" s="116">
        <v>2022</v>
      </c>
      <c r="G1445" s="116">
        <v>2022</v>
      </c>
      <c r="H1445" s="59" t="s">
        <v>19</v>
      </c>
      <c r="I1445" s="22">
        <f>I1446+I1447+I1448+I1449</f>
        <v>0</v>
      </c>
      <c r="J1445" s="4">
        <f t="shared" ref="J1445:M1445" si="581">J1446+J1447+J1448+J1449</f>
        <v>0</v>
      </c>
      <c r="K1445" s="4">
        <f t="shared" si="581"/>
        <v>0</v>
      </c>
      <c r="L1445" s="28">
        <f t="shared" si="581"/>
        <v>0</v>
      </c>
      <c r="M1445" s="28">
        <f t="shared" si="581"/>
        <v>0</v>
      </c>
      <c r="N1445" s="21"/>
      <c r="O1445" s="21"/>
      <c r="P1445" s="21"/>
      <c r="Q1445" s="65"/>
    </row>
    <row r="1446" spans="3:17" s="7" customFormat="1">
      <c r="C1446" s="127"/>
      <c r="D1446" s="101"/>
      <c r="E1446" s="117"/>
      <c r="F1446" s="117"/>
      <c r="G1446" s="117"/>
      <c r="H1446" s="59" t="s">
        <v>20</v>
      </c>
      <c r="I1446" s="31">
        <v>0</v>
      </c>
      <c r="J1446" s="32">
        <v>0</v>
      </c>
      <c r="K1446" s="32">
        <v>0</v>
      </c>
      <c r="L1446" s="28"/>
      <c r="M1446" s="28"/>
      <c r="N1446" s="21"/>
      <c r="O1446" s="21"/>
      <c r="P1446" s="21"/>
      <c r="Q1446" s="65"/>
    </row>
    <row r="1447" spans="3:17" s="7" customFormat="1">
      <c r="C1447" s="127"/>
      <c r="D1447" s="101"/>
      <c r="E1447" s="117"/>
      <c r="F1447" s="117"/>
      <c r="G1447" s="117"/>
      <c r="H1447" s="59" t="s">
        <v>21</v>
      </c>
      <c r="I1447" s="31">
        <v>0</v>
      </c>
      <c r="J1447" s="32">
        <v>0</v>
      </c>
      <c r="K1447" s="32">
        <v>0</v>
      </c>
      <c r="L1447" s="28"/>
      <c r="M1447" s="28"/>
      <c r="N1447" s="21"/>
      <c r="O1447" s="21"/>
      <c r="P1447" s="21"/>
      <c r="Q1447" s="65"/>
    </row>
    <row r="1448" spans="3:17" s="7" customFormat="1">
      <c r="C1448" s="127"/>
      <c r="D1448" s="101"/>
      <c r="E1448" s="117"/>
      <c r="F1448" s="117"/>
      <c r="G1448" s="117"/>
      <c r="H1448" s="59" t="s">
        <v>31</v>
      </c>
      <c r="I1448" s="31">
        <v>0</v>
      </c>
      <c r="J1448" s="32">
        <v>0</v>
      </c>
      <c r="K1448" s="32">
        <v>0</v>
      </c>
      <c r="L1448" s="28"/>
      <c r="M1448" s="28"/>
      <c r="N1448" s="21"/>
      <c r="O1448" s="21"/>
      <c r="P1448" s="21"/>
      <c r="Q1448" s="65"/>
    </row>
    <row r="1449" spans="3:17" s="7" customFormat="1">
      <c r="C1449" s="128"/>
      <c r="D1449" s="102"/>
      <c r="E1449" s="118"/>
      <c r="F1449" s="118"/>
      <c r="G1449" s="118"/>
      <c r="H1449" s="59" t="s">
        <v>35</v>
      </c>
      <c r="I1449" s="31">
        <v>0</v>
      </c>
      <c r="J1449" s="32">
        <v>0</v>
      </c>
      <c r="K1449" s="32">
        <v>0</v>
      </c>
      <c r="L1449" s="28"/>
      <c r="M1449" s="28"/>
      <c r="N1449" s="21"/>
      <c r="O1449" s="21"/>
      <c r="P1449" s="21"/>
      <c r="Q1449" s="65"/>
    </row>
    <row r="1450" spans="3:17" s="7" customFormat="1">
      <c r="C1450" s="126" t="s">
        <v>696</v>
      </c>
      <c r="D1450" s="100" t="s">
        <v>697</v>
      </c>
      <c r="E1450" s="116" t="s">
        <v>698</v>
      </c>
      <c r="F1450" s="116">
        <v>2021</v>
      </c>
      <c r="G1450" s="116">
        <v>2022</v>
      </c>
      <c r="H1450" s="59" t="s">
        <v>19</v>
      </c>
      <c r="I1450" s="22">
        <f>I1451+I1452+I1453+I1454</f>
        <v>2222.1999999999998</v>
      </c>
      <c r="J1450" s="4">
        <f t="shared" ref="J1450:M1450" si="582">J1451+J1452+J1453+J1454</f>
        <v>2222.1999999999998</v>
      </c>
      <c r="K1450" s="4">
        <f t="shared" si="582"/>
        <v>2222.1999999999998</v>
      </c>
      <c r="L1450" s="28">
        <f t="shared" si="582"/>
        <v>0</v>
      </c>
      <c r="M1450" s="28">
        <f t="shared" si="582"/>
        <v>0</v>
      </c>
      <c r="N1450" s="21">
        <f t="shared" si="576"/>
        <v>0</v>
      </c>
      <c r="O1450" s="21">
        <f t="shared" si="577"/>
        <v>0</v>
      </c>
      <c r="P1450" s="21">
        <f t="shared" si="578"/>
        <v>0</v>
      </c>
      <c r="Q1450" s="65"/>
    </row>
    <row r="1451" spans="3:17" s="7" customFormat="1">
      <c r="C1451" s="127"/>
      <c r="D1451" s="101"/>
      <c r="E1451" s="117"/>
      <c r="F1451" s="117"/>
      <c r="G1451" s="117"/>
      <c r="H1451" s="59" t="s">
        <v>20</v>
      </c>
      <c r="I1451" s="31">
        <v>2222.1999999999998</v>
      </c>
      <c r="J1451" s="32">
        <v>2222.1999999999998</v>
      </c>
      <c r="K1451" s="32">
        <v>2222.1999999999998</v>
      </c>
      <c r="L1451" s="28"/>
      <c r="M1451" s="28"/>
      <c r="N1451" s="21">
        <f t="shared" si="576"/>
        <v>0</v>
      </c>
      <c r="O1451" s="21">
        <f t="shared" si="577"/>
        <v>0</v>
      </c>
      <c r="P1451" s="21">
        <f t="shared" si="578"/>
        <v>0</v>
      </c>
      <c r="Q1451" s="65"/>
    </row>
    <row r="1452" spans="3:17" s="7" customFormat="1">
      <c r="C1452" s="127"/>
      <c r="D1452" s="101"/>
      <c r="E1452" s="117"/>
      <c r="F1452" s="117"/>
      <c r="G1452" s="117"/>
      <c r="H1452" s="59" t="s">
        <v>21</v>
      </c>
      <c r="I1452" s="31">
        <v>0</v>
      </c>
      <c r="J1452" s="32">
        <v>0</v>
      </c>
      <c r="K1452" s="32">
        <v>0</v>
      </c>
      <c r="L1452" s="28"/>
      <c r="M1452" s="28"/>
      <c r="N1452" s="21"/>
      <c r="O1452" s="21"/>
      <c r="P1452" s="21"/>
      <c r="Q1452" s="65"/>
    </row>
    <row r="1453" spans="3:17" s="7" customFormat="1">
      <c r="C1453" s="127"/>
      <c r="D1453" s="101"/>
      <c r="E1453" s="117"/>
      <c r="F1453" s="117"/>
      <c r="G1453" s="117"/>
      <c r="H1453" s="59" t="s">
        <v>31</v>
      </c>
      <c r="I1453" s="31">
        <v>0</v>
      </c>
      <c r="J1453" s="32">
        <v>0</v>
      </c>
      <c r="K1453" s="32">
        <v>0</v>
      </c>
      <c r="L1453" s="28"/>
      <c r="M1453" s="28"/>
      <c r="N1453" s="21"/>
      <c r="O1453" s="21"/>
      <c r="P1453" s="21"/>
      <c r="Q1453" s="65"/>
    </row>
    <row r="1454" spans="3:17" s="7" customFormat="1">
      <c r="C1454" s="128"/>
      <c r="D1454" s="102"/>
      <c r="E1454" s="118"/>
      <c r="F1454" s="118"/>
      <c r="G1454" s="118"/>
      <c r="H1454" s="59" t="s">
        <v>35</v>
      </c>
      <c r="I1454" s="31">
        <v>0</v>
      </c>
      <c r="J1454" s="32">
        <v>0</v>
      </c>
      <c r="K1454" s="32">
        <v>0</v>
      </c>
      <c r="L1454" s="28"/>
      <c r="M1454" s="28"/>
      <c r="N1454" s="21"/>
      <c r="O1454" s="21"/>
      <c r="P1454" s="21"/>
      <c r="Q1454" s="65"/>
    </row>
    <row r="1455" spans="3:17" s="7" customFormat="1">
      <c r="C1455" s="126" t="s">
        <v>699</v>
      </c>
      <c r="D1455" s="100" t="s">
        <v>700</v>
      </c>
      <c r="E1455" s="116" t="s">
        <v>701</v>
      </c>
      <c r="F1455" s="116">
        <v>2022</v>
      </c>
      <c r="G1455" s="116">
        <v>2022</v>
      </c>
      <c r="H1455" s="59" t="s">
        <v>19</v>
      </c>
      <c r="I1455" s="22">
        <f>I1456+I1457+I1458+I1459</f>
        <v>0</v>
      </c>
      <c r="J1455" s="4">
        <f t="shared" ref="J1455:M1455" si="583">J1456+J1457+J1458+J1459</f>
        <v>0</v>
      </c>
      <c r="K1455" s="4">
        <f t="shared" si="583"/>
        <v>0</v>
      </c>
      <c r="L1455" s="28">
        <f t="shared" si="583"/>
        <v>0</v>
      </c>
      <c r="M1455" s="28">
        <f t="shared" si="583"/>
        <v>0</v>
      </c>
      <c r="N1455" s="21"/>
      <c r="O1455" s="21"/>
      <c r="P1455" s="21"/>
      <c r="Q1455" s="65"/>
    </row>
    <row r="1456" spans="3:17" s="7" customFormat="1">
      <c r="C1456" s="127"/>
      <c r="D1456" s="101"/>
      <c r="E1456" s="117"/>
      <c r="F1456" s="117"/>
      <c r="G1456" s="117"/>
      <c r="H1456" s="59" t="s">
        <v>20</v>
      </c>
      <c r="I1456" s="31">
        <v>0</v>
      </c>
      <c r="J1456" s="32">
        <v>0</v>
      </c>
      <c r="K1456" s="32">
        <v>0</v>
      </c>
      <c r="L1456" s="28"/>
      <c r="M1456" s="28"/>
      <c r="N1456" s="21"/>
      <c r="O1456" s="21"/>
      <c r="P1456" s="21"/>
      <c r="Q1456" s="65"/>
    </row>
    <row r="1457" spans="3:17" s="7" customFormat="1">
      <c r="C1457" s="127"/>
      <c r="D1457" s="101"/>
      <c r="E1457" s="117"/>
      <c r="F1457" s="117"/>
      <c r="G1457" s="117"/>
      <c r="H1457" s="59" t="s">
        <v>21</v>
      </c>
      <c r="I1457" s="31">
        <v>0</v>
      </c>
      <c r="J1457" s="32">
        <v>0</v>
      </c>
      <c r="K1457" s="32">
        <v>0</v>
      </c>
      <c r="L1457" s="28"/>
      <c r="M1457" s="28"/>
      <c r="N1457" s="21"/>
      <c r="O1457" s="21"/>
      <c r="P1457" s="21"/>
      <c r="Q1457" s="65"/>
    </row>
    <row r="1458" spans="3:17" s="7" customFormat="1">
      <c r="C1458" s="127"/>
      <c r="D1458" s="101"/>
      <c r="E1458" s="117"/>
      <c r="F1458" s="117"/>
      <c r="G1458" s="117"/>
      <c r="H1458" s="59" t="s">
        <v>31</v>
      </c>
      <c r="I1458" s="31">
        <v>0</v>
      </c>
      <c r="J1458" s="32">
        <v>0</v>
      </c>
      <c r="K1458" s="32">
        <v>0</v>
      </c>
      <c r="L1458" s="28"/>
      <c r="M1458" s="28"/>
      <c r="N1458" s="21"/>
      <c r="O1458" s="21"/>
      <c r="P1458" s="21"/>
      <c r="Q1458" s="65"/>
    </row>
    <row r="1459" spans="3:17" s="7" customFormat="1">
      <c r="C1459" s="128"/>
      <c r="D1459" s="102"/>
      <c r="E1459" s="118"/>
      <c r="F1459" s="118"/>
      <c r="G1459" s="118"/>
      <c r="H1459" s="59" t="s">
        <v>35</v>
      </c>
      <c r="I1459" s="31">
        <v>0</v>
      </c>
      <c r="J1459" s="32">
        <v>0</v>
      </c>
      <c r="K1459" s="32">
        <v>0</v>
      </c>
      <c r="L1459" s="28"/>
      <c r="M1459" s="28"/>
      <c r="N1459" s="21"/>
      <c r="O1459" s="21"/>
      <c r="P1459" s="21"/>
      <c r="Q1459" s="65"/>
    </row>
    <row r="1460" spans="3:17" s="7" customFormat="1">
      <c r="C1460" s="126" t="s">
        <v>702</v>
      </c>
      <c r="D1460" s="100" t="s">
        <v>703</v>
      </c>
      <c r="E1460" s="116" t="s">
        <v>701</v>
      </c>
      <c r="F1460" s="116">
        <v>2022</v>
      </c>
      <c r="G1460" s="116">
        <v>2022</v>
      </c>
      <c r="H1460" s="59" t="s">
        <v>19</v>
      </c>
      <c r="I1460" s="22">
        <f>I1461+I1462+I1463+I1464</f>
        <v>0</v>
      </c>
      <c r="J1460" s="4">
        <f t="shared" ref="J1460:M1460" si="584">J1461+J1462+J1463+J1464</f>
        <v>0</v>
      </c>
      <c r="K1460" s="4">
        <f t="shared" si="584"/>
        <v>0</v>
      </c>
      <c r="L1460" s="28">
        <f t="shared" si="584"/>
        <v>0</v>
      </c>
      <c r="M1460" s="28">
        <f t="shared" si="584"/>
        <v>0</v>
      </c>
      <c r="N1460" s="21"/>
      <c r="O1460" s="21"/>
      <c r="P1460" s="21"/>
      <c r="Q1460" s="65"/>
    </row>
    <row r="1461" spans="3:17" s="7" customFormat="1">
      <c r="C1461" s="127"/>
      <c r="D1461" s="101"/>
      <c r="E1461" s="117"/>
      <c r="F1461" s="117"/>
      <c r="G1461" s="117"/>
      <c r="H1461" s="59" t="s">
        <v>20</v>
      </c>
      <c r="I1461" s="31">
        <v>0</v>
      </c>
      <c r="J1461" s="32">
        <v>0</v>
      </c>
      <c r="K1461" s="32">
        <v>0</v>
      </c>
      <c r="L1461" s="28"/>
      <c r="M1461" s="28"/>
      <c r="N1461" s="21"/>
      <c r="O1461" s="21"/>
      <c r="P1461" s="21"/>
      <c r="Q1461" s="65"/>
    </row>
    <row r="1462" spans="3:17" s="7" customFormat="1">
      <c r="C1462" s="127"/>
      <c r="D1462" s="101"/>
      <c r="E1462" s="117"/>
      <c r="F1462" s="117"/>
      <c r="G1462" s="117"/>
      <c r="H1462" s="59" t="s">
        <v>21</v>
      </c>
      <c r="I1462" s="31">
        <v>0</v>
      </c>
      <c r="J1462" s="32">
        <v>0</v>
      </c>
      <c r="K1462" s="32">
        <v>0</v>
      </c>
      <c r="L1462" s="28"/>
      <c r="M1462" s="28"/>
      <c r="N1462" s="21"/>
      <c r="O1462" s="21"/>
      <c r="P1462" s="21"/>
      <c r="Q1462" s="65"/>
    </row>
    <row r="1463" spans="3:17" s="7" customFormat="1">
      <c r="C1463" s="127"/>
      <c r="D1463" s="101"/>
      <c r="E1463" s="117"/>
      <c r="F1463" s="117"/>
      <c r="G1463" s="117"/>
      <c r="H1463" s="59" t="s">
        <v>31</v>
      </c>
      <c r="I1463" s="31">
        <v>0</v>
      </c>
      <c r="J1463" s="32">
        <v>0</v>
      </c>
      <c r="K1463" s="32">
        <v>0</v>
      </c>
      <c r="L1463" s="28"/>
      <c r="M1463" s="28"/>
      <c r="N1463" s="21"/>
      <c r="O1463" s="21"/>
      <c r="P1463" s="21"/>
      <c r="Q1463" s="65"/>
    </row>
    <row r="1464" spans="3:17" s="7" customFormat="1">
      <c r="C1464" s="128"/>
      <c r="D1464" s="102"/>
      <c r="E1464" s="118"/>
      <c r="F1464" s="118"/>
      <c r="G1464" s="118"/>
      <c r="H1464" s="59" t="s">
        <v>35</v>
      </c>
      <c r="I1464" s="31">
        <v>0</v>
      </c>
      <c r="J1464" s="32">
        <v>0</v>
      </c>
      <c r="K1464" s="32">
        <v>0</v>
      </c>
      <c r="L1464" s="28"/>
      <c r="M1464" s="28"/>
      <c r="N1464" s="21"/>
      <c r="O1464" s="21"/>
      <c r="P1464" s="21"/>
      <c r="Q1464" s="65"/>
    </row>
    <row r="1465" spans="3:17" s="7" customFormat="1">
      <c r="C1465" s="126" t="s">
        <v>704</v>
      </c>
      <c r="D1465" s="100" t="s">
        <v>705</v>
      </c>
      <c r="E1465" s="116" t="s">
        <v>706</v>
      </c>
      <c r="F1465" s="116">
        <v>2022</v>
      </c>
      <c r="G1465" s="116">
        <v>2022</v>
      </c>
      <c r="H1465" s="59" t="s">
        <v>19</v>
      </c>
      <c r="I1465" s="22">
        <f>I1466+I1467+I1468+I1469</f>
        <v>0</v>
      </c>
      <c r="J1465" s="4">
        <f t="shared" ref="J1465:M1465" si="585">J1466+J1467+J1468+J1469</f>
        <v>0</v>
      </c>
      <c r="K1465" s="4">
        <f t="shared" si="585"/>
        <v>0</v>
      </c>
      <c r="L1465" s="28">
        <f t="shared" si="585"/>
        <v>0</v>
      </c>
      <c r="M1465" s="28">
        <f t="shared" si="585"/>
        <v>0</v>
      </c>
      <c r="N1465" s="21"/>
      <c r="O1465" s="21"/>
      <c r="P1465" s="21"/>
      <c r="Q1465" s="65"/>
    </row>
    <row r="1466" spans="3:17" s="7" customFormat="1">
      <c r="C1466" s="127"/>
      <c r="D1466" s="101"/>
      <c r="E1466" s="117"/>
      <c r="F1466" s="117"/>
      <c r="G1466" s="117"/>
      <c r="H1466" s="59" t="s">
        <v>20</v>
      </c>
      <c r="I1466" s="31">
        <v>0</v>
      </c>
      <c r="J1466" s="32">
        <v>0</v>
      </c>
      <c r="K1466" s="32">
        <v>0</v>
      </c>
      <c r="L1466" s="28"/>
      <c r="M1466" s="28"/>
      <c r="N1466" s="21"/>
      <c r="O1466" s="21"/>
      <c r="P1466" s="21"/>
      <c r="Q1466" s="65"/>
    </row>
    <row r="1467" spans="3:17" s="7" customFormat="1">
      <c r="C1467" s="127"/>
      <c r="D1467" s="101"/>
      <c r="E1467" s="117"/>
      <c r="F1467" s="117"/>
      <c r="G1467" s="117"/>
      <c r="H1467" s="59" t="s">
        <v>21</v>
      </c>
      <c r="I1467" s="31">
        <v>0</v>
      </c>
      <c r="J1467" s="32">
        <v>0</v>
      </c>
      <c r="K1467" s="32">
        <v>0</v>
      </c>
      <c r="L1467" s="28"/>
      <c r="M1467" s="28"/>
      <c r="N1467" s="21"/>
      <c r="O1467" s="21"/>
      <c r="P1467" s="21"/>
      <c r="Q1467" s="65"/>
    </row>
    <row r="1468" spans="3:17" s="7" customFormat="1">
      <c r="C1468" s="127"/>
      <c r="D1468" s="101"/>
      <c r="E1468" s="117"/>
      <c r="F1468" s="117"/>
      <c r="G1468" s="117"/>
      <c r="H1468" s="59" t="s">
        <v>31</v>
      </c>
      <c r="I1468" s="31">
        <v>0</v>
      </c>
      <c r="J1468" s="32">
        <v>0</v>
      </c>
      <c r="K1468" s="32">
        <v>0</v>
      </c>
      <c r="L1468" s="28"/>
      <c r="M1468" s="28"/>
      <c r="N1468" s="21"/>
      <c r="O1468" s="21"/>
      <c r="P1468" s="21"/>
      <c r="Q1468" s="65"/>
    </row>
    <row r="1469" spans="3:17" s="7" customFormat="1">
      <c r="C1469" s="128"/>
      <c r="D1469" s="102"/>
      <c r="E1469" s="118"/>
      <c r="F1469" s="118"/>
      <c r="G1469" s="118"/>
      <c r="H1469" s="59" t="s">
        <v>35</v>
      </c>
      <c r="I1469" s="31">
        <v>0</v>
      </c>
      <c r="J1469" s="32">
        <v>0</v>
      </c>
      <c r="K1469" s="32">
        <v>0</v>
      </c>
      <c r="L1469" s="28"/>
      <c r="M1469" s="28"/>
      <c r="N1469" s="21"/>
      <c r="O1469" s="21"/>
      <c r="P1469" s="21"/>
      <c r="Q1469" s="65"/>
    </row>
    <row r="1470" spans="3:17" s="7" customFormat="1">
      <c r="C1470" s="126" t="s">
        <v>707</v>
      </c>
      <c r="D1470" s="100" t="s">
        <v>708</v>
      </c>
      <c r="E1470" s="116" t="s">
        <v>706</v>
      </c>
      <c r="F1470" s="116">
        <v>2022</v>
      </c>
      <c r="G1470" s="116">
        <v>2022</v>
      </c>
      <c r="H1470" s="59" t="s">
        <v>19</v>
      </c>
      <c r="I1470" s="22">
        <f>I1471+I1472+I1473+I1474</f>
        <v>0</v>
      </c>
      <c r="J1470" s="4">
        <f t="shared" ref="J1470:M1470" si="586">J1471+J1472+J1473+J1474</f>
        <v>0</v>
      </c>
      <c r="K1470" s="4">
        <f t="shared" si="586"/>
        <v>0</v>
      </c>
      <c r="L1470" s="28">
        <f t="shared" si="586"/>
        <v>0</v>
      </c>
      <c r="M1470" s="28">
        <f t="shared" si="586"/>
        <v>0</v>
      </c>
      <c r="N1470" s="21"/>
      <c r="O1470" s="21"/>
      <c r="P1470" s="21"/>
      <c r="Q1470" s="65"/>
    </row>
    <row r="1471" spans="3:17" s="7" customFormat="1">
      <c r="C1471" s="127"/>
      <c r="D1471" s="101"/>
      <c r="E1471" s="117"/>
      <c r="F1471" s="117"/>
      <c r="G1471" s="117"/>
      <c r="H1471" s="59" t="s">
        <v>20</v>
      </c>
      <c r="I1471" s="31">
        <v>0</v>
      </c>
      <c r="J1471" s="32">
        <v>0</v>
      </c>
      <c r="K1471" s="32">
        <v>0</v>
      </c>
      <c r="L1471" s="28"/>
      <c r="M1471" s="28"/>
      <c r="N1471" s="21"/>
      <c r="O1471" s="21"/>
      <c r="P1471" s="21"/>
      <c r="Q1471" s="65"/>
    </row>
    <row r="1472" spans="3:17" s="7" customFormat="1">
      <c r="C1472" s="127"/>
      <c r="D1472" s="101"/>
      <c r="E1472" s="117"/>
      <c r="F1472" s="117"/>
      <c r="G1472" s="117"/>
      <c r="H1472" s="59" t="s">
        <v>21</v>
      </c>
      <c r="I1472" s="31">
        <v>0</v>
      </c>
      <c r="J1472" s="32">
        <v>0</v>
      </c>
      <c r="K1472" s="32">
        <v>0</v>
      </c>
      <c r="L1472" s="28"/>
      <c r="M1472" s="28"/>
      <c r="N1472" s="21"/>
      <c r="O1472" s="21"/>
      <c r="P1472" s="21"/>
      <c r="Q1472" s="65"/>
    </row>
    <row r="1473" spans="3:17" s="7" customFormat="1">
      <c r="C1473" s="127"/>
      <c r="D1473" s="101"/>
      <c r="E1473" s="117"/>
      <c r="F1473" s="117"/>
      <c r="G1473" s="117"/>
      <c r="H1473" s="59" t="s">
        <v>31</v>
      </c>
      <c r="I1473" s="31">
        <v>0</v>
      </c>
      <c r="J1473" s="32">
        <v>0</v>
      </c>
      <c r="K1473" s="32">
        <v>0</v>
      </c>
      <c r="L1473" s="28"/>
      <c r="M1473" s="28"/>
      <c r="N1473" s="21"/>
      <c r="O1473" s="21"/>
      <c r="P1473" s="21"/>
      <c r="Q1473" s="65"/>
    </row>
    <row r="1474" spans="3:17" s="7" customFormat="1">
      <c r="C1474" s="128"/>
      <c r="D1474" s="102"/>
      <c r="E1474" s="118"/>
      <c r="F1474" s="118"/>
      <c r="G1474" s="118"/>
      <c r="H1474" s="59" t="s">
        <v>35</v>
      </c>
      <c r="I1474" s="31">
        <v>0</v>
      </c>
      <c r="J1474" s="32">
        <v>0</v>
      </c>
      <c r="K1474" s="32">
        <v>0</v>
      </c>
      <c r="L1474" s="28"/>
      <c r="M1474" s="28"/>
      <c r="N1474" s="21"/>
      <c r="O1474" s="21"/>
      <c r="P1474" s="21"/>
      <c r="Q1474" s="65"/>
    </row>
    <row r="1475" spans="3:17" s="7" customFormat="1">
      <c r="C1475" s="126" t="s">
        <v>709</v>
      </c>
      <c r="D1475" s="100" t="s">
        <v>710</v>
      </c>
      <c r="E1475" s="116" t="s">
        <v>711</v>
      </c>
      <c r="F1475" s="116">
        <v>2021</v>
      </c>
      <c r="G1475" s="116">
        <v>2022</v>
      </c>
      <c r="H1475" s="59" t="s">
        <v>19</v>
      </c>
      <c r="I1475" s="22">
        <f>I1476+I1477+I1478+I1479</f>
        <v>944.4</v>
      </c>
      <c r="J1475" s="4">
        <f t="shared" ref="J1475:M1475" si="587">J1476+J1477+J1478+J1479</f>
        <v>944.4</v>
      </c>
      <c r="K1475" s="4">
        <f t="shared" si="587"/>
        <v>944.4</v>
      </c>
      <c r="L1475" s="4">
        <f t="shared" si="587"/>
        <v>850</v>
      </c>
      <c r="M1475" s="4">
        <f t="shared" si="587"/>
        <v>850</v>
      </c>
      <c r="N1475" s="21">
        <f t="shared" si="576"/>
        <v>90.00423549343499</v>
      </c>
      <c r="O1475" s="21">
        <f t="shared" si="577"/>
        <v>90.00423549343499</v>
      </c>
      <c r="P1475" s="21">
        <f t="shared" si="578"/>
        <v>90.00423549343499</v>
      </c>
      <c r="Q1475" s="65"/>
    </row>
    <row r="1476" spans="3:17" s="7" customFormat="1">
      <c r="C1476" s="127"/>
      <c r="D1476" s="101"/>
      <c r="E1476" s="117"/>
      <c r="F1476" s="117"/>
      <c r="G1476" s="117"/>
      <c r="H1476" s="59" t="s">
        <v>20</v>
      </c>
      <c r="I1476" s="31">
        <v>944.4</v>
      </c>
      <c r="J1476" s="32">
        <v>944.4</v>
      </c>
      <c r="K1476" s="32">
        <v>944.4</v>
      </c>
      <c r="L1476" s="32">
        <v>850</v>
      </c>
      <c r="M1476" s="32">
        <v>850</v>
      </c>
      <c r="N1476" s="21">
        <f t="shared" si="576"/>
        <v>90.00423549343499</v>
      </c>
      <c r="O1476" s="21">
        <f t="shared" si="577"/>
        <v>90.00423549343499</v>
      </c>
      <c r="P1476" s="21">
        <f t="shared" si="578"/>
        <v>90.00423549343499</v>
      </c>
      <c r="Q1476" s="65"/>
    </row>
    <row r="1477" spans="3:17" s="7" customFormat="1">
      <c r="C1477" s="127"/>
      <c r="D1477" s="101"/>
      <c r="E1477" s="117"/>
      <c r="F1477" s="117"/>
      <c r="G1477" s="117"/>
      <c r="H1477" s="59" t="s">
        <v>21</v>
      </c>
      <c r="I1477" s="31">
        <v>0</v>
      </c>
      <c r="J1477" s="32">
        <v>0</v>
      </c>
      <c r="K1477" s="32">
        <v>0</v>
      </c>
      <c r="L1477" s="28"/>
      <c r="M1477" s="28"/>
      <c r="N1477" s="21"/>
      <c r="O1477" s="21"/>
      <c r="P1477" s="21"/>
      <c r="Q1477" s="65"/>
    </row>
    <row r="1478" spans="3:17" s="7" customFormat="1">
      <c r="C1478" s="127"/>
      <c r="D1478" s="101"/>
      <c r="E1478" s="117"/>
      <c r="F1478" s="117"/>
      <c r="G1478" s="117"/>
      <c r="H1478" s="59" t="s">
        <v>31</v>
      </c>
      <c r="I1478" s="31">
        <v>0</v>
      </c>
      <c r="J1478" s="32">
        <v>0</v>
      </c>
      <c r="K1478" s="32">
        <v>0</v>
      </c>
      <c r="L1478" s="28"/>
      <c r="M1478" s="28"/>
      <c r="N1478" s="21"/>
      <c r="O1478" s="21"/>
      <c r="P1478" s="21"/>
      <c r="Q1478" s="65"/>
    </row>
    <row r="1479" spans="3:17" s="7" customFormat="1">
      <c r="C1479" s="128"/>
      <c r="D1479" s="102"/>
      <c r="E1479" s="118"/>
      <c r="F1479" s="118"/>
      <c r="G1479" s="118"/>
      <c r="H1479" s="59" t="s">
        <v>35</v>
      </c>
      <c r="I1479" s="31">
        <v>0</v>
      </c>
      <c r="J1479" s="32">
        <v>0</v>
      </c>
      <c r="K1479" s="32">
        <v>0</v>
      </c>
      <c r="L1479" s="28"/>
      <c r="M1479" s="28"/>
      <c r="N1479" s="21"/>
      <c r="O1479" s="21"/>
      <c r="P1479" s="21"/>
      <c r="Q1479" s="65"/>
    </row>
    <row r="1480" spans="3:17" s="7" customFormat="1">
      <c r="C1480" s="126" t="s">
        <v>712</v>
      </c>
      <c r="D1480" s="100" t="s">
        <v>713</v>
      </c>
      <c r="E1480" s="116" t="s">
        <v>714</v>
      </c>
      <c r="F1480" s="116">
        <v>2021</v>
      </c>
      <c r="G1480" s="116">
        <v>2022</v>
      </c>
      <c r="H1480" s="59" t="s">
        <v>19</v>
      </c>
      <c r="I1480" s="22">
        <f>I1481+I1482+I1483+I1484</f>
        <v>44.5</v>
      </c>
      <c r="J1480" s="4">
        <f t="shared" ref="J1480:M1480" si="588">J1481+J1482+J1483+J1484</f>
        <v>44.5</v>
      </c>
      <c r="K1480" s="4">
        <f t="shared" si="588"/>
        <v>44.5</v>
      </c>
      <c r="L1480" s="28">
        <f t="shared" si="588"/>
        <v>0</v>
      </c>
      <c r="M1480" s="28">
        <f t="shared" si="588"/>
        <v>0</v>
      </c>
      <c r="N1480" s="21">
        <f t="shared" si="576"/>
        <v>0</v>
      </c>
      <c r="O1480" s="21">
        <f t="shared" si="577"/>
        <v>0</v>
      </c>
      <c r="P1480" s="21">
        <f t="shared" si="578"/>
        <v>0</v>
      </c>
      <c r="Q1480" s="65"/>
    </row>
    <row r="1481" spans="3:17" s="7" customFormat="1">
      <c r="C1481" s="127"/>
      <c r="D1481" s="101"/>
      <c r="E1481" s="117"/>
      <c r="F1481" s="117"/>
      <c r="G1481" s="117"/>
      <c r="H1481" s="59" t="s">
        <v>20</v>
      </c>
      <c r="I1481" s="31">
        <v>44.5</v>
      </c>
      <c r="J1481" s="32">
        <v>44.5</v>
      </c>
      <c r="K1481" s="32">
        <v>44.5</v>
      </c>
      <c r="L1481" s="28"/>
      <c r="M1481" s="28"/>
      <c r="N1481" s="21">
        <f t="shared" si="576"/>
        <v>0</v>
      </c>
      <c r="O1481" s="21">
        <f t="shared" si="577"/>
        <v>0</v>
      </c>
      <c r="P1481" s="21">
        <f t="shared" si="578"/>
        <v>0</v>
      </c>
      <c r="Q1481" s="65"/>
    </row>
    <row r="1482" spans="3:17" s="7" customFormat="1">
      <c r="C1482" s="127"/>
      <c r="D1482" s="101"/>
      <c r="E1482" s="117"/>
      <c r="F1482" s="117"/>
      <c r="G1482" s="117"/>
      <c r="H1482" s="59" t="s">
        <v>21</v>
      </c>
      <c r="I1482" s="31">
        <v>0</v>
      </c>
      <c r="J1482" s="32">
        <v>0</v>
      </c>
      <c r="K1482" s="32">
        <v>0</v>
      </c>
      <c r="L1482" s="28"/>
      <c r="M1482" s="28"/>
      <c r="N1482" s="21"/>
      <c r="O1482" s="21"/>
      <c r="P1482" s="21"/>
      <c r="Q1482" s="65"/>
    </row>
    <row r="1483" spans="3:17" s="7" customFormat="1">
      <c r="C1483" s="127"/>
      <c r="D1483" s="101"/>
      <c r="E1483" s="117"/>
      <c r="F1483" s="117"/>
      <c r="G1483" s="117"/>
      <c r="H1483" s="59" t="s">
        <v>31</v>
      </c>
      <c r="I1483" s="31">
        <v>0</v>
      </c>
      <c r="J1483" s="32">
        <v>0</v>
      </c>
      <c r="K1483" s="32">
        <v>0</v>
      </c>
      <c r="L1483" s="28"/>
      <c r="M1483" s="28"/>
      <c r="N1483" s="21"/>
      <c r="O1483" s="21"/>
      <c r="P1483" s="21"/>
      <c r="Q1483" s="65"/>
    </row>
    <row r="1484" spans="3:17" s="7" customFormat="1">
      <c r="C1484" s="128"/>
      <c r="D1484" s="102"/>
      <c r="E1484" s="118"/>
      <c r="F1484" s="118"/>
      <c r="G1484" s="118"/>
      <c r="H1484" s="59" t="s">
        <v>35</v>
      </c>
      <c r="I1484" s="31">
        <v>0</v>
      </c>
      <c r="J1484" s="32">
        <v>0</v>
      </c>
      <c r="K1484" s="32">
        <v>0</v>
      </c>
      <c r="L1484" s="28"/>
      <c r="M1484" s="28"/>
      <c r="N1484" s="21"/>
      <c r="O1484" s="21"/>
      <c r="P1484" s="21"/>
      <c r="Q1484" s="65"/>
    </row>
    <row r="1485" spans="3:17" s="7" customFormat="1">
      <c r="C1485" s="126" t="s">
        <v>715</v>
      </c>
      <c r="D1485" s="100" t="s">
        <v>716</v>
      </c>
      <c r="E1485" s="116" t="s">
        <v>717</v>
      </c>
      <c r="F1485" s="116">
        <v>2021</v>
      </c>
      <c r="G1485" s="116">
        <v>2021</v>
      </c>
      <c r="H1485" s="59" t="s">
        <v>19</v>
      </c>
      <c r="I1485" s="22">
        <f>I1486+I1487+I1488+I1489</f>
        <v>15405.5</v>
      </c>
      <c r="J1485" s="4">
        <f t="shared" ref="J1485:M1485" si="589">J1486+J1487+J1488+J1489</f>
        <v>15405.5</v>
      </c>
      <c r="K1485" s="4">
        <f t="shared" si="589"/>
        <v>15405.5</v>
      </c>
      <c r="L1485" s="28">
        <f t="shared" si="589"/>
        <v>0</v>
      </c>
      <c r="M1485" s="28">
        <f t="shared" si="589"/>
        <v>0</v>
      </c>
      <c r="N1485" s="21">
        <f t="shared" si="576"/>
        <v>0</v>
      </c>
      <c r="O1485" s="21">
        <f t="shared" si="577"/>
        <v>0</v>
      </c>
      <c r="P1485" s="21">
        <f t="shared" si="578"/>
        <v>0</v>
      </c>
      <c r="Q1485" s="65"/>
    </row>
    <row r="1486" spans="3:17" s="7" customFormat="1">
      <c r="C1486" s="127"/>
      <c r="D1486" s="101"/>
      <c r="E1486" s="117"/>
      <c r="F1486" s="117"/>
      <c r="G1486" s="117"/>
      <c r="H1486" s="59" t="s">
        <v>20</v>
      </c>
      <c r="I1486" s="31">
        <v>15405.5</v>
      </c>
      <c r="J1486" s="32">
        <v>15405.5</v>
      </c>
      <c r="K1486" s="32">
        <v>15405.5</v>
      </c>
      <c r="L1486" s="28"/>
      <c r="M1486" s="28"/>
      <c r="N1486" s="21">
        <f t="shared" ref="N1486:N1546" si="590">M1486/I1486*100</f>
        <v>0</v>
      </c>
      <c r="O1486" s="21">
        <f t="shared" ref="O1486:O1546" si="591">M1486/J1486*100</f>
        <v>0</v>
      </c>
      <c r="P1486" s="21">
        <f t="shared" ref="P1486:P1546" si="592">L1486/K1486*100</f>
        <v>0</v>
      </c>
      <c r="Q1486" s="65"/>
    </row>
    <row r="1487" spans="3:17" s="7" customFormat="1">
      <c r="C1487" s="127"/>
      <c r="D1487" s="101"/>
      <c r="E1487" s="117"/>
      <c r="F1487" s="117"/>
      <c r="G1487" s="117"/>
      <c r="H1487" s="59" t="s">
        <v>21</v>
      </c>
      <c r="I1487" s="31">
        <v>0</v>
      </c>
      <c r="J1487" s="32">
        <v>0</v>
      </c>
      <c r="K1487" s="32">
        <v>0</v>
      </c>
      <c r="L1487" s="28"/>
      <c r="M1487" s="28"/>
      <c r="N1487" s="21"/>
      <c r="O1487" s="21"/>
      <c r="P1487" s="21"/>
      <c r="Q1487" s="65"/>
    </row>
    <row r="1488" spans="3:17" s="7" customFormat="1">
      <c r="C1488" s="127"/>
      <c r="D1488" s="101"/>
      <c r="E1488" s="117"/>
      <c r="F1488" s="117"/>
      <c r="G1488" s="117"/>
      <c r="H1488" s="59" t="s">
        <v>31</v>
      </c>
      <c r="I1488" s="31">
        <v>0</v>
      </c>
      <c r="J1488" s="32">
        <v>0</v>
      </c>
      <c r="K1488" s="32">
        <v>0</v>
      </c>
      <c r="L1488" s="28"/>
      <c r="M1488" s="28"/>
      <c r="N1488" s="21"/>
      <c r="O1488" s="21"/>
      <c r="P1488" s="21"/>
      <c r="Q1488" s="65"/>
    </row>
    <row r="1489" spans="3:17" s="7" customFormat="1">
      <c r="C1489" s="128"/>
      <c r="D1489" s="102"/>
      <c r="E1489" s="118"/>
      <c r="F1489" s="118"/>
      <c r="G1489" s="118"/>
      <c r="H1489" s="59" t="s">
        <v>35</v>
      </c>
      <c r="I1489" s="31">
        <v>0</v>
      </c>
      <c r="J1489" s="32">
        <v>0</v>
      </c>
      <c r="K1489" s="32">
        <v>0</v>
      </c>
      <c r="L1489" s="28"/>
      <c r="M1489" s="28"/>
      <c r="N1489" s="21"/>
      <c r="O1489" s="21"/>
      <c r="P1489" s="21"/>
      <c r="Q1489" s="65"/>
    </row>
    <row r="1490" spans="3:17" s="7" customFormat="1">
      <c r="C1490" s="126" t="s">
        <v>718</v>
      </c>
      <c r="D1490" s="100" t="s">
        <v>719</v>
      </c>
      <c r="E1490" s="116" t="s">
        <v>720</v>
      </c>
      <c r="F1490" s="116">
        <v>2021</v>
      </c>
      <c r="G1490" s="116">
        <v>2022</v>
      </c>
      <c r="H1490" s="59" t="s">
        <v>19</v>
      </c>
      <c r="I1490" s="22">
        <f>I1491+I1492+I1493+I1494</f>
        <v>81.8</v>
      </c>
      <c r="J1490" s="4">
        <f t="shared" ref="J1490:M1490" si="593">J1491+J1492+J1493+J1494</f>
        <v>81.8</v>
      </c>
      <c r="K1490" s="4">
        <f t="shared" si="593"/>
        <v>81.8</v>
      </c>
      <c r="L1490" s="28">
        <f t="shared" si="593"/>
        <v>0</v>
      </c>
      <c r="M1490" s="28">
        <f t="shared" si="593"/>
        <v>0</v>
      </c>
      <c r="N1490" s="21">
        <f t="shared" si="590"/>
        <v>0</v>
      </c>
      <c r="O1490" s="21">
        <f t="shared" si="591"/>
        <v>0</v>
      </c>
      <c r="P1490" s="21">
        <f t="shared" si="592"/>
        <v>0</v>
      </c>
      <c r="Q1490" s="65"/>
    </row>
    <row r="1491" spans="3:17" s="7" customFormat="1">
      <c r="C1491" s="127"/>
      <c r="D1491" s="101"/>
      <c r="E1491" s="117"/>
      <c r="F1491" s="117"/>
      <c r="G1491" s="117"/>
      <c r="H1491" s="59" t="s">
        <v>20</v>
      </c>
      <c r="I1491" s="31">
        <v>81.8</v>
      </c>
      <c r="J1491" s="32">
        <v>81.8</v>
      </c>
      <c r="K1491" s="32">
        <v>81.8</v>
      </c>
      <c r="L1491" s="28"/>
      <c r="M1491" s="28"/>
      <c r="N1491" s="21">
        <f t="shared" si="590"/>
        <v>0</v>
      </c>
      <c r="O1491" s="21">
        <f t="shared" si="591"/>
        <v>0</v>
      </c>
      <c r="P1491" s="21">
        <f t="shared" si="592"/>
        <v>0</v>
      </c>
      <c r="Q1491" s="65"/>
    </row>
    <row r="1492" spans="3:17" s="7" customFormat="1">
      <c r="C1492" s="127"/>
      <c r="D1492" s="101"/>
      <c r="E1492" s="117"/>
      <c r="F1492" s="117"/>
      <c r="G1492" s="117"/>
      <c r="H1492" s="59" t="s">
        <v>21</v>
      </c>
      <c r="I1492" s="31">
        <v>0</v>
      </c>
      <c r="J1492" s="32">
        <v>0</v>
      </c>
      <c r="K1492" s="32">
        <v>0</v>
      </c>
      <c r="L1492" s="28"/>
      <c r="M1492" s="28"/>
      <c r="N1492" s="21"/>
      <c r="O1492" s="21"/>
      <c r="P1492" s="21"/>
      <c r="Q1492" s="65"/>
    </row>
    <row r="1493" spans="3:17" s="7" customFormat="1">
      <c r="C1493" s="127"/>
      <c r="D1493" s="101"/>
      <c r="E1493" s="117"/>
      <c r="F1493" s="117"/>
      <c r="G1493" s="117"/>
      <c r="H1493" s="59" t="s">
        <v>31</v>
      </c>
      <c r="I1493" s="31">
        <v>0</v>
      </c>
      <c r="J1493" s="32">
        <v>0</v>
      </c>
      <c r="K1493" s="32">
        <v>0</v>
      </c>
      <c r="L1493" s="28"/>
      <c r="M1493" s="28"/>
      <c r="N1493" s="21"/>
      <c r="O1493" s="21"/>
      <c r="P1493" s="21"/>
      <c r="Q1493" s="65"/>
    </row>
    <row r="1494" spans="3:17" s="7" customFormat="1">
      <c r="C1494" s="128"/>
      <c r="D1494" s="102"/>
      <c r="E1494" s="118"/>
      <c r="F1494" s="118"/>
      <c r="G1494" s="118"/>
      <c r="H1494" s="59" t="s">
        <v>35</v>
      </c>
      <c r="I1494" s="31">
        <v>0</v>
      </c>
      <c r="J1494" s="32">
        <v>0</v>
      </c>
      <c r="K1494" s="32">
        <v>0</v>
      </c>
      <c r="L1494" s="28"/>
      <c r="M1494" s="28"/>
      <c r="N1494" s="21"/>
      <c r="O1494" s="21"/>
      <c r="P1494" s="21"/>
      <c r="Q1494" s="65"/>
    </row>
    <row r="1495" spans="3:17" s="7" customFormat="1">
      <c r="C1495" s="126" t="s">
        <v>721</v>
      </c>
      <c r="D1495" s="100" t="s">
        <v>722</v>
      </c>
      <c r="E1495" s="116" t="s">
        <v>723</v>
      </c>
      <c r="F1495" s="116">
        <v>2022</v>
      </c>
      <c r="G1495" s="116">
        <v>2022</v>
      </c>
      <c r="H1495" s="59" t="s">
        <v>19</v>
      </c>
      <c r="I1495" s="22">
        <f>I1496+I1497+I1498+I1499</f>
        <v>0</v>
      </c>
      <c r="J1495" s="4">
        <f t="shared" ref="J1495:M1495" si="594">J1496+J1497+J1498+J1499</f>
        <v>0</v>
      </c>
      <c r="K1495" s="4">
        <f t="shared" si="594"/>
        <v>0</v>
      </c>
      <c r="L1495" s="28">
        <f t="shared" si="594"/>
        <v>0</v>
      </c>
      <c r="M1495" s="28">
        <f t="shared" si="594"/>
        <v>0</v>
      </c>
      <c r="N1495" s="21"/>
      <c r="O1495" s="21"/>
      <c r="P1495" s="21"/>
      <c r="Q1495" s="65"/>
    </row>
    <row r="1496" spans="3:17" s="7" customFormat="1">
      <c r="C1496" s="127"/>
      <c r="D1496" s="101"/>
      <c r="E1496" s="117"/>
      <c r="F1496" s="117"/>
      <c r="G1496" s="117"/>
      <c r="H1496" s="59" t="s">
        <v>20</v>
      </c>
      <c r="I1496" s="31">
        <v>0</v>
      </c>
      <c r="J1496" s="32">
        <v>0</v>
      </c>
      <c r="K1496" s="32">
        <v>0</v>
      </c>
      <c r="L1496" s="28"/>
      <c r="M1496" s="28"/>
      <c r="N1496" s="21"/>
      <c r="O1496" s="21"/>
      <c r="P1496" s="21"/>
      <c r="Q1496" s="65"/>
    </row>
    <row r="1497" spans="3:17" s="7" customFormat="1">
      <c r="C1497" s="127"/>
      <c r="D1497" s="101"/>
      <c r="E1497" s="117"/>
      <c r="F1497" s="117"/>
      <c r="G1497" s="117"/>
      <c r="H1497" s="59" t="s">
        <v>21</v>
      </c>
      <c r="I1497" s="31">
        <v>0</v>
      </c>
      <c r="J1497" s="32">
        <v>0</v>
      </c>
      <c r="K1497" s="32">
        <v>0</v>
      </c>
      <c r="L1497" s="28"/>
      <c r="M1497" s="28"/>
      <c r="N1497" s="21"/>
      <c r="O1497" s="21"/>
      <c r="P1497" s="21"/>
      <c r="Q1497" s="65"/>
    </row>
    <row r="1498" spans="3:17" s="7" customFormat="1">
      <c r="C1498" s="127"/>
      <c r="D1498" s="101"/>
      <c r="E1498" s="117"/>
      <c r="F1498" s="117"/>
      <c r="G1498" s="117"/>
      <c r="H1498" s="59" t="s">
        <v>31</v>
      </c>
      <c r="I1498" s="31">
        <v>0</v>
      </c>
      <c r="J1498" s="32">
        <v>0</v>
      </c>
      <c r="K1498" s="32">
        <v>0</v>
      </c>
      <c r="L1498" s="28"/>
      <c r="M1498" s="28"/>
      <c r="N1498" s="21"/>
      <c r="O1498" s="21"/>
      <c r="P1498" s="21"/>
      <c r="Q1498" s="65"/>
    </row>
    <row r="1499" spans="3:17" s="7" customFormat="1">
      <c r="C1499" s="128"/>
      <c r="D1499" s="102"/>
      <c r="E1499" s="118"/>
      <c r="F1499" s="118"/>
      <c r="G1499" s="118"/>
      <c r="H1499" s="59" t="s">
        <v>35</v>
      </c>
      <c r="I1499" s="31">
        <v>0</v>
      </c>
      <c r="J1499" s="32">
        <v>0</v>
      </c>
      <c r="K1499" s="32">
        <v>0</v>
      </c>
      <c r="L1499" s="28"/>
      <c r="M1499" s="28"/>
      <c r="N1499" s="21"/>
      <c r="O1499" s="21"/>
      <c r="P1499" s="21"/>
      <c r="Q1499" s="65"/>
    </row>
    <row r="1500" spans="3:17" s="7" customFormat="1">
      <c r="C1500" s="126" t="s">
        <v>724</v>
      </c>
      <c r="D1500" s="100" t="s">
        <v>725</v>
      </c>
      <c r="E1500" s="116" t="s">
        <v>723</v>
      </c>
      <c r="F1500" s="116">
        <v>2021</v>
      </c>
      <c r="G1500" s="116">
        <v>2022</v>
      </c>
      <c r="H1500" s="59" t="s">
        <v>19</v>
      </c>
      <c r="I1500" s="22">
        <f>I1501+I1502+I1503+I1504</f>
        <v>62.2</v>
      </c>
      <c r="J1500" s="4">
        <f t="shared" ref="J1500:M1500" si="595">J1501+J1502+J1503+J1504</f>
        <v>62.2</v>
      </c>
      <c r="K1500" s="4">
        <f t="shared" si="595"/>
        <v>62.2</v>
      </c>
      <c r="L1500" s="28">
        <f t="shared" si="595"/>
        <v>0</v>
      </c>
      <c r="M1500" s="28">
        <f t="shared" si="595"/>
        <v>0</v>
      </c>
      <c r="N1500" s="21">
        <f t="shared" si="590"/>
        <v>0</v>
      </c>
      <c r="O1500" s="21">
        <f t="shared" si="591"/>
        <v>0</v>
      </c>
      <c r="P1500" s="21">
        <f t="shared" si="592"/>
        <v>0</v>
      </c>
      <c r="Q1500" s="65"/>
    </row>
    <row r="1501" spans="3:17" s="7" customFormat="1">
      <c r="C1501" s="127"/>
      <c r="D1501" s="101"/>
      <c r="E1501" s="117"/>
      <c r="F1501" s="117"/>
      <c r="G1501" s="117"/>
      <c r="H1501" s="59" t="s">
        <v>20</v>
      </c>
      <c r="I1501" s="31">
        <v>62.2</v>
      </c>
      <c r="J1501" s="32">
        <v>62.2</v>
      </c>
      <c r="K1501" s="32">
        <v>62.2</v>
      </c>
      <c r="L1501" s="28"/>
      <c r="M1501" s="28"/>
      <c r="N1501" s="21">
        <f t="shared" si="590"/>
        <v>0</v>
      </c>
      <c r="O1501" s="21">
        <f t="shared" si="591"/>
        <v>0</v>
      </c>
      <c r="P1501" s="21">
        <f t="shared" si="592"/>
        <v>0</v>
      </c>
      <c r="Q1501" s="65"/>
    </row>
    <row r="1502" spans="3:17" s="7" customFormat="1">
      <c r="C1502" s="127"/>
      <c r="D1502" s="101"/>
      <c r="E1502" s="117"/>
      <c r="F1502" s="117"/>
      <c r="G1502" s="117"/>
      <c r="H1502" s="59" t="s">
        <v>21</v>
      </c>
      <c r="I1502" s="31">
        <v>0</v>
      </c>
      <c r="J1502" s="32">
        <v>0</v>
      </c>
      <c r="K1502" s="32">
        <v>0</v>
      </c>
      <c r="L1502" s="28"/>
      <c r="M1502" s="28"/>
      <c r="N1502" s="21"/>
      <c r="O1502" s="21"/>
      <c r="P1502" s="21"/>
      <c r="Q1502" s="65"/>
    </row>
    <row r="1503" spans="3:17" s="7" customFormat="1">
      <c r="C1503" s="127"/>
      <c r="D1503" s="101"/>
      <c r="E1503" s="117"/>
      <c r="F1503" s="117"/>
      <c r="G1503" s="117"/>
      <c r="H1503" s="59" t="s">
        <v>31</v>
      </c>
      <c r="I1503" s="31">
        <v>0</v>
      </c>
      <c r="J1503" s="32">
        <v>0</v>
      </c>
      <c r="K1503" s="32">
        <v>0</v>
      </c>
      <c r="L1503" s="28"/>
      <c r="M1503" s="28"/>
      <c r="N1503" s="21"/>
      <c r="O1503" s="21"/>
      <c r="P1503" s="21"/>
      <c r="Q1503" s="65"/>
    </row>
    <row r="1504" spans="3:17" s="7" customFormat="1">
      <c r="C1504" s="128"/>
      <c r="D1504" s="102"/>
      <c r="E1504" s="118"/>
      <c r="F1504" s="118"/>
      <c r="G1504" s="118"/>
      <c r="H1504" s="59" t="s">
        <v>35</v>
      </c>
      <c r="I1504" s="31">
        <v>0</v>
      </c>
      <c r="J1504" s="32">
        <v>0</v>
      </c>
      <c r="K1504" s="32">
        <v>0</v>
      </c>
      <c r="L1504" s="28"/>
      <c r="M1504" s="28"/>
      <c r="N1504" s="21"/>
      <c r="O1504" s="21"/>
      <c r="P1504" s="21"/>
      <c r="Q1504" s="65"/>
    </row>
    <row r="1505" spans="3:17" s="7" customFormat="1">
      <c r="C1505" s="126" t="s">
        <v>726</v>
      </c>
      <c r="D1505" s="100" t="s">
        <v>727</v>
      </c>
      <c r="E1505" s="116" t="s">
        <v>728</v>
      </c>
      <c r="F1505" s="116">
        <v>2021</v>
      </c>
      <c r="G1505" s="116">
        <v>2021</v>
      </c>
      <c r="H1505" s="59" t="s">
        <v>19</v>
      </c>
      <c r="I1505" s="22">
        <f>I1506+I1507+I1508+I1509</f>
        <v>480.3</v>
      </c>
      <c r="J1505" s="4">
        <f t="shared" ref="J1505:M1505" si="596">J1506+J1507+J1508+J1509</f>
        <v>480.3</v>
      </c>
      <c r="K1505" s="4">
        <f t="shared" si="596"/>
        <v>480.3</v>
      </c>
      <c r="L1505" s="28">
        <f t="shared" si="596"/>
        <v>0</v>
      </c>
      <c r="M1505" s="28">
        <f t="shared" si="596"/>
        <v>0</v>
      </c>
      <c r="N1505" s="21">
        <f t="shared" si="590"/>
        <v>0</v>
      </c>
      <c r="O1505" s="21">
        <f t="shared" si="591"/>
        <v>0</v>
      </c>
      <c r="P1505" s="21">
        <f t="shared" si="592"/>
        <v>0</v>
      </c>
      <c r="Q1505" s="65"/>
    </row>
    <row r="1506" spans="3:17" s="7" customFormat="1">
      <c r="C1506" s="127"/>
      <c r="D1506" s="101"/>
      <c r="E1506" s="117"/>
      <c r="F1506" s="117"/>
      <c r="G1506" s="117"/>
      <c r="H1506" s="59" t="s">
        <v>20</v>
      </c>
      <c r="I1506" s="31">
        <v>480.3</v>
      </c>
      <c r="J1506" s="32">
        <v>480.3</v>
      </c>
      <c r="K1506" s="32">
        <v>480.3</v>
      </c>
      <c r="L1506" s="28"/>
      <c r="M1506" s="28"/>
      <c r="N1506" s="21">
        <f t="shared" si="590"/>
        <v>0</v>
      </c>
      <c r="O1506" s="21">
        <f t="shared" si="591"/>
        <v>0</v>
      </c>
      <c r="P1506" s="21">
        <f t="shared" si="592"/>
        <v>0</v>
      </c>
      <c r="Q1506" s="65"/>
    </row>
    <row r="1507" spans="3:17" s="7" customFormat="1">
      <c r="C1507" s="127"/>
      <c r="D1507" s="101"/>
      <c r="E1507" s="117"/>
      <c r="F1507" s="117"/>
      <c r="G1507" s="117"/>
      <c r="H1507" s="59" t="s">
        <v>21</v>
      </c>
      <c r="I1507" s="31">
        <v>0</v>
      </c>
      <c r="J1507" s="32">
        <v>0</v>
      </c>
      <c r="K1507" s="32">
        <v>0</v>
      </c>
      <c r="L1507" s="28"/>
      <c r="M1507" s="28"/>
      <c r="N1507" s="21"/>
      <c r="O1507" s="21"/>
      <c r="P1507" s="21"/>
      <c r="Q1507" s="65"/>
    </row>
    <row r="1508" spans="3:17" s="7" customFormat="1">
      <c r="C1508" s="127"/>
      <c r="D1508" s="101"/>
      <c r="E1508" s="117"/>
      <c r="F1508" s="117"/>
      <c r="G1508" s="117"/>
      <c r="H1508" s="59" t="s">
        <v>31</v>
      </c>
      <c r="I1508" s="31">
        <v>0</v>
      </c>
      <c r="J1508" s="32">
        <v>0</v>
      </c>
      <c r="K1508" s="32">
        <v>0</v>
      </c>
      <c r="L1508" s="28"/>
      <c r="M1508" s="28"/>
      <c r="N1508" s="21"/>
      <c r="O1508" s="21"/>
      <c r="P1508" s="21"/>
      <c r="Q1508" s="65"/>
    </row>
    <row r="1509" spans="3:17" s="7" customFormat="1">
      <c r="C1509" s="128"/>
      <c r="D1509" s="102"/>
      <c r="E1509" s="118"/>
      <c r="F1509" s="118"/>
      <c r="G1509" s="118"/>
      <c r="H1509" s="59" t="s">
        <v>35</v>
      </c>
      <c r="I1509" s="31">
        <v>0</v>
      </c>
      <c r="J1509" s="32">
        <v>0</v>
      </c>
      <c r="K1509" s="32">
        <v>0</v>
      </c>
      <c r="L1509" s="28"/>
      <c r="M1509" s="28"/>
      <c r="N1509" s="21"/>
      <c r="O1509" s="21"/>
      <c r="P1509" s="21"/>
      <c r="Q1509" s="65"/>
    </row>
    <row r="1510" spans="3:17" s="7" customFormat="1">
      <c r="C1510" s="126" t="s">
        <v>729</v>
      </c>
      <c r="D1510" s="100" t="s">
        <v>730</v>
      </c>
      <c r="E1510" s="116" t="s">
        <v>728</v>
      </c>
      <c r="F1510" s="116">
        <v>2022</v>
      </c>
      <c r="G1510" s="116">
        <v>2022</v>
      </c>
      <c r="H1510" s="59" t="s">
        <v>19</v>
      </c>
      <c r="I1510" s="22">
        <f>I1511+I1512+I1513+I1514</f>
        <v>0</v>
      </c>
      <c r="J1510" s="4">
        <f t="shared" ref="J1510:M1510" si="597">J1511+J1512+J1513+J1514</f>
        <v>0</v>
      </c>
      <c r="K1510" s="4">
        <f t="shared" si="597"/>
        <v>0</v>
      </c>
      <c r="L1510" s="28">
        <f t="shared" si="597"/>
        <v>0</v>
      </c>
      <c r="M1510" s="28">
        <f t="shared" si="597"/>
        <v>0</v>
      </c>
      <c r="N1510" s="21"/>
      <c r="O1510" s="21"/>
      <c r="P1510" s="21"/>
      <c r="Q1510" s="65"/>
    </row>
    <row r="1511" spans="3:17" s="7" customFormat="1">
      <c r="C1511" s="127"/>
      <c r="D1511" s="101"/>
      <c r="E1511" s="117"/>
      <c r="F1511" s="117"/>
      <c r="G1511" s="117"/>
      <c r="H1511" s="59" t="s">
        <v>20</v>
      </c>
      <c r="I1511" s="31">
        <v>0</v>
      </c>
      <c r="J1511" s="32">
        <v>0</v>
      </c>
      <c r="K1511" s="32">
        <v>0</v>
      </c>
      <c r="L1511" s="28"/>
      <c r="M1511" s="28"/>
      <c r="N1511" s="21"/>
      <c r="O1511" s="21"/>
      <c r="P1511" s="21"/>
      <c r="Q1511" s="65"/>
    </row>
    <row r="1512" spans="3:17" s="7" customFormat="1">
      <c r="C1512" s="127"/>
      <c r="D1512" s="101"/>
      <c r="E1512" s="117"/>
      <c r="F1512" s="117"/>
      <c r="G1512" s="117"/>
      <c r="H1512" s="59" t="s">
        <v>21</v>
      </c>
      <c r="I1512" s="31">
        <v>0</v>
      </c>
      <c r="J1512" s="32">
        <v>0</v>
      </c>
      <c r="K1512" s="32">
        <v>0</v>
      </c>
      <c r="L1512" s="28"/>
      <c r="M1512" s="28"/>
      <c r="N1512" s="21"/>
      <c r="O1512" s="21"/>
      <c r="P1512" s="21"/>
      <c r="Q1512" s="65"/>
    </row>
    <row r="1513" spans="3:17" s="7" customFormat="1">
      <c r="C1513" s="127"/>
      <c r="D1513" s="101"/>
      <c r="E1513" s="117"/>
      <c r="F1513" s="117"/>
      <c r="G1513" s="117"/>
      <c r="H1513" s="59" t="s">
        <v>31</v>
      </c>
      <c r="I1513" s="31">
        <v>0</v>
      </c>
      <c r="J1513" s="32">
        <v>0</v>
      </c>
      <c r="K1513" s="32">
        <v>0</v>
      </c>
      <c r="L1513" s="28"/>
      <c r="M1513" s="28"/>
      <c r="N1513" s="21"/>
      <c r="O1513" s="21"/>
      <c r="P1513" s="21"/>
      <c r="Q1513" s="65"/>
    </row>
    <row r="1514" spans="3:17" s="7" customFormat="1">
      <c r="C1514" s="128"/>
      <c r="D1514" s="102"/>
      <c r="E1514" s="118"/>
      <c r="F1514" s="118"/>
      <c r="G1514" s="118"/>
      <c r="H1514" s="59" t="s">
        <v>35</v>
      </c>
      <c r="I1514" s="31">
        <v>0</v>
      </c>
      <c r="J1514" s="32">
        <v>0</v>
      </c>
      <c r="K1514" s="32">
        <v>0</v>
      </c>
      <c r="L1514" s="28"/>
      <c r="M1514" s="28"/>
      <c r="N1514" s="21"/>
      <c r="O1514" s="21"/>
      <c r="P1514" s="21"/>
      <c r="Q1514" s="65"/>
    </row>
    <row r="1515" spans="3:17" s="7" customFormat="1">
      <c r="C1515" s="126" t="s">
        <v>731</v>
      </c>
      <c r="D1515" s="100" t="s">
        <v>732</v>
      </c>
      <c r="E1515" s="116" t="s">
        <v>728</v>
      </c>
      <c r="F1515" s="116">
        <v>2022</v>
      </c>
      <c r="G1515" s="116">
        <v>2022</v>
      </c>
      <c r="H1515" s="59" t="s">
        <v>19</v>
      </c>
      <c r="I1515" s="22">
        <f>I1516+I1517+I1518+I1519</f>
        <v>0</v>
      </c>
      <c r="J1515" s="4">
        <f t="shared" ref="J1515:M1515" si="598">J1516+J1517+J1518+J1519</f>
        <v>0</v>
      </c>
      <c r="K1515" s="4">
        <f t="shared" si="598"/>
        <v>0</v>
      </c>
      <c r="L1515" s="28">
        <f t="shared" si="598"/>
        <v>0</v>
      </c>
      <c r="M1515" s="28">
        <f t="shared" si="598"/>
        <v>0</v>
      </c>
      <c r="N1515" s="21"/>
      <c r="O1515" s="21"/>
      <c r="P1515" s="21"/>
      <c r="Q1515" s="65"/>
    </row>
    <row r="1516" spans="3:17" s="7" customFormat="1">
      <c r="C1516" s="127"/>
      <c r="D1516" s="101"/>
      <c r="E1516" s="117"/>
      <c r="F1516" s="117"/>
      <c r="G1516" s="117"/>
      <c r="H1516" s="59" t="s">
        <v>20</v>
      </c>
      <c r="I1516" s="31">
        <v>0</v>
      </c>
      <c r="J1516" s="32">
        <v>0</v>
      </c>
      <c r="K1516" s="32">
        <v>0</v>
      </c>
      <c r="L1516" s="28"/>
      <c r="M1516" s="28"/>
      <c r="N1516" s="21"/>
      <c r="O1516" s="21"/>
      <c r="P1516" s="21"/>
      <c r="Q1516" s="65"/>
    </row>
    <row r="1517" spans="3:17" s="7" customFormat="1">
      <c r="C1517" s="127"/>
      <c r="D1517" s="101"/>
      <c r="E1517" s="117"/>
      <c r="F1517" s="117"/>
      <c r="G1517" s="117"/>
      <c r="H1517" s="59" t="s">
        <v>21</v>
      </c>
      <c r="I1517" s="31">
        <v>0</v>
      </c>
      <c r="J1517" s="32">
        <v>0</v>
      </c>
      <c r="K1517" s="32">
        <v>0</v>
      </c>
      <c r="L1517" s="28"/>
      <c r="M1517" s="28"/>
      <c r="N1517" s="21"/>
      <c r="O1517" s="21"/>
      <c r="P1517" s="21"/>
      <c r="Q1517" s="65"/>
    </row>
    <row r="1518" spans="3:17" s="7" customFormat="1">
      <c r="C1518" s="127"/>
      <c r="D1518" s="101"/>
      <c r="E1518" s="117"/>
      <c r="F1518" s="117"/>
      <c r="G1518" s="117"/>
      <c r="H1518" s="59" t="s">
        <v>31</v>
      </c>
      <c r="I1518" s="31">
        <v>0</v>
      </c>
      <c r="J1518" s="32">
        <v>0</v>
      </c>
      <c r="K1518" s="32">
        <v>0</v>
      </c>
      <c r="L1518" s="28"/>
      <c r="M1518" s="28"/>
      <c r="N1518" s="21"/>
      <c r="O1518" s="21"/>
      <c r="P1518" s="21"/>
      <c r="Q1518" s="65"/>
    </row>
    <row r="1519" spans="3:17" s="7" customFormat="1">
      <c r="C1519" s="128"/>
      <c r="D1519" s="102"/>
      <c r="E1519" s="118"/>
      <c r="F1519" s="118"/>
      <c r="G1519" s="118"/>
      <c r="H1519" s="59" t="s">
        <v>35</v>
      </c>
      <c r="I1519" s="31">
        <v>0</v>
      </c>
      <c r="J1519" s="32">
        <v>0</v>
      </c>
      <c r="K1519" s="32">
        <v>0</v>
      </c>
      <c r="L1519" s="28"/>
      <c r="M1519" s="28"/>
      <c r="N1519" s="21"/>
      <c r="O1519" s="21"/>
      <c r="P1519" s="21"/>
      <c r="Q1519" s="65"/>
    </row>
    <row r="1520" spans="3:17" s="7" customFormat="1">
      <c r="C1520" s="126" t="s">
        <v>733</v>
      </c>
      <c r="D1520" s="100" t="s">
        <v>734</v>
      </c>
      <c r="E1520" s="116" t="s">
        <v>735</v>
      </c>
      <c r="F1520" s="116">
        <v>2021</v>
      </c>
      <c r="G1520" s="116">
        <v>2021</v>
      </c>
      <c r="H1520" s="59" t="s">
        <v>19</v>
      </c>
      <c r="I1520" s="22">
        <f>I1521+I1522+I1523+I1524</f>
        <v>222.2</v>
      </c>
      <c r="J1520" s="4">
        <f t="shared" ref="J1520:M1520" si="599">J1521+J1522+J1523+J1524</f>
        <v>222.2</v>
      </c>
      <c r="K1520" s="4">
        <f t="shared" si="599"/>
        <v>222.2</v>
      </c>
      <c r="L1520" s="28">
        <f t="shared" si="599"/>
        <v>0</v>
      </c>
      <c r="M1520" s="28">
        <f t="shared" si="599"/>
        <v>0</v>
      </c>
      <c r="N1520" s="21">
        <f t="shared" si="590"/>
        <v>0</v>
      </c>
      <c r="O1520" s="21">
        <f t="shared" si="591"/>
        <v>0</v>
      </c>
      <c r="P1520" s="21">
        <f t="shared" si="592"/>
        <v>0</v>
      </c>
      <c r="Q1520" s="65"/>
    </row>
    <row r="1521" spans="3:17" s="7" customFormat="1">
      <c r="C1521" s="127"/>
      <c r="D1521" s="101"/>
      <c r="E1521" s="117"/>
      <c r="F1521" s="117"/>
      <c r="G1521" s="117"/>
      <c r="H1521" s="59" t="s">
        <v>20</v>
      </c>
      <c r="I1521" s="31">
        <v>222.2</v>
      </c>
      <c r="J1521" s="32">
        <v>222.2</v>
      </c>
      <c r="K1521" s="32">
        <v>222.2</v>
      </c>
      <c r="L1521" s="28"/>
      <c r="M1521" s="28"/>
      <c r="N1521" s="21">
        <f t="shared" si="590"/>
        <v>0</v>
      </c>
      <c r="O1521" s="21">
        <f t="shared" si="591"/>
        <v>0</v>
      </c>
      <c r="P1521" s="21">
        <f t="shared" si="592"/>
        <v>0</v>
      </c>
      <c r="Q1521" s="65"/>
    </row>
    <row r="1522" spans="3:17" s="7" customFormat="1">
      <c r="C1522" s="127"/>
      <c r="D1522" s="101"/>
      <c r="E1522" s="117"/>
      <c r="F1522" s="117"/>
      <c r="G1522" s="117"/>
      <c r="H1522" s="59" t="s">
        <v>21</v>
      </c>
      <c r="I1522" s="31">
        <v>0</v>
      </c>
      <c r="J1522" s="32">
        <v>0</v>
      </c>
      <c r="K1522" s="32">
        <v>0</v>
      </c>
      <c r="L1522" s="28"/>
      <c r="M1522" s="28"/>
      <c r="N1522" s="21"/>
      <c r="O1522" s="21"/>
      <c r="P1522" s="21"/>
      <c r="Q1522" s="65"/>
    </row>
    <row r="1523" spans="3:17" s="7" customFormat="1">
      <c r="C1523" s="127"/>
      <c r="D1523" s="101"/>
      <c r="E1523" s="117"/>
      <c r="F1523" s="117"/>
      <c r="G1523" s="117"/>
      <c r="H1523" s="59" t="s">
        <v>31</v>
      </c>
      <c r="I1523" s="31">
        <v>0</v>
      </c>
      <c r="J1523" s="32">
        <v>0</v>
      </c>
      <c r="K1523" s="32">
        <v>0</v>
      </c>
      <c r="L1523" s="28"/>
      <c r="M1523" s="28"/>
      <c r="N1523" s="21"/>
      <c r="O1523" s="21"/>
      <c r="P1523" s="21"/>
      <c r="Q1523" s="65"/>
    </row>
    <row r="1524" spans="3:17" s="7" customFormat="1">
      <c r="C1524" s="128"/>
      <c r="D1524" s="102"/>
      <c r="E1524" s="118"/>
      <c r="F1524" s="118"/>
      <c r="G1524" s="118"/>
      <c r="H1524" s="59" t="s">
        <v>35</v>
      </c>
      <c r="I1524" s="31">
        <v>0</v>
      </c>
      <c r="J1524" s="32">
        <v>0</v>
      </c>
      <c r="K1524" s="32">
        <v>0</v>
      </c>
      <c r="L1524" s="28"/>
      <c r="M1524" s="28"/>
      <c r="N1524" s="21"/>
      <c r="O1524" s="21"/>
      <c r="P1524" s="21"/>
      <c r="Q1524" s="65"/>
    </row>
    <row r="1525" spans="3:17" s="7" customFormat="1">
      <c r="C1525" s="126" t="s">
        <v>736</v>
      </c>
      <c r="D1525" s="100" t="s">
        <v>737</v>
      </c>
      <c r="E1525" s="116" t="s">
        <v>735</v>
      </c>
      <c r="F1525" s="116">
        <v>2022</v>
      </c>
      <c r="G1525" s="116">
        <v>2022</v>
      </c>
      <c r="H1525" s="59" t="s">
        <v>19</v>
      </c>
      <c r="I1525" s="22">
        <f>I1526+I1527+I1528+I1529</f>
        <v>0</v>
      </c>
      <c r="J1525" s="4">
        <f t="shared" ref="J1525:M1525" si="600">J1526+J1527+J1528+J1529</f>
        <v>0</v>
      </c>
      <c r="K1525" s="4">
        <f t="shared" si="600"/>
        <v>0</v>
      </c>
      <c r="L1525" s="28">
        <f t="shared" si="600"/>
        <v>0</v>
      </c>
      <c r="M1525" s="28">
        <f t="shared" si="600"/>
        <v>0</v>
      </c>
      <c r="N1525" s="21"/>
      <c r="O1525" s="21"/>
      <c r="P1525" s="21"/>
      <c r="Q1525" s="65"/>
    </row>
    <row r="1526" spans="3:17" s="7" customFormat="1">
      <c r="C1526" s="127"/>
      <c r="D1526" s="101"/>
      <c r="E1526" s="117"/>
      <c r="F1526" s="117"/>
      <c r="G1526" s="117"/>
      <c r="H1526" s="59" t="s">
        <v>20</v>
      </c>
      <c r="I1526" s="31">
        <v>0</v>
      </c>
      <c r="J1526" s="32">
        <v>0</v>
      </c>
      <c r="K1526" s="32">
        <v>0</v>
      </c>
      <c r="L1526" s="28"/>
      <c r="M1526" s="28"/>
      <c r="N1526" s="21"/>
      <c r="O1526" s="21"/>
      <c r="P1526" s="21"/>
      <c r="Q1526" s="65"/>
    </row>
    <row r="1527" spans="3:17" s="7" customFormat="1">
      <c r="C1527" s="127"/>
      <c r="D1527" s="101"/>
      <c r="E1527" s="117"/>
      <c r="F1527" s="117"/>
      <c r="G1527" s="117"/>
      <c r="H1527" s="59" t="s">
        <v>21</v>
      </c>
      <c r="I1527" s="31">
        <v>0</v>
      </c>
      <c r="J1527" s="32">
        <v>0</v>
      </c>
      <c r="K1527" s="32">
        <v>0</v>
      </c>
      <c r="L1527" s="28"/>
      <c r="M1527" s="28"/>
      <c r="N1527" s="21"/>
      <c r="O1527" s="21"/>
      <c r="P1527" s="21"/>
      <c r="Q1527" s="65"/>
    </row>
    <row r="1528" spans="3:17" s="7" customFormat="1">
      <c r="C1528" s="127"/>
      <c r="D1528" s="101"/>
      <c r="E1528" s="117"/>
      <c r="F1528" s="117"/>
      <c r="G1528" s="117"/>
      <c r="H1528" s="59" t="s">
        <v>31</v>
      </c>
      <c r="I1528" s="31">
        <v>0</v>
      </c>
      <c r="J1528" s="32">
        <v>0</v>
      </c>
      <c r="K1528" s="32">
        <v>0</v>
      </c>
      <c r="L1528" s="28"/>
      <c r="M1528" s="28"/>
      <c r="N1528" s="21"/>
      <c r="O1528" s="21"/>
      <c r="P1528" s="21"/>
      <c r="Q1528" s="65"/>
    </row>
    <row r="1529" spans="3:17" s="7" customFormat="1">
      <c r="C1529" s="128"/>
      <c r="D1529" s="102"/>
      <c r="E1529" s="118"/>
      <c r="F1529" s="118"/>
      <c r="G1529" s="118"/>
      <c r="H1529" s="59" t="s">
        <v>35</v>
      </c>
      <c r="I1529" s="31">
        <v>0</v>
      </c>
      <c r="J1529" s="32">
        <v>0</v>
      </c>
      <c r="K1529" s="32">
        <v>0</v>
      </c>
      <c r="L1529" s="28"/>
      <c r="M1529" s="28"/>
      <c r="N1529" s="21"/>
      <c r="O1529" s="21"/>
      <c r="P1529" s="21"/>
      <c r="Q1529" s="65"/>
    </row>
    <row r="1530" spans="3:17" s="7" customFormat="1">
      <c r="C1530" s="126" t="s">
        <v>738</v>
      </c>
      <c r="D1530" s="100" t="s">
        <v>739</v>
      </c>
      <c r="E1530" s="116" t="s">
        <v>740</v>
      </c>
      <c r="F1530" s="116">
        <v>2021</v>
      </c>
      <c r="G1530" s="116">
        <v>2022</v>
      </c>
      <c r="H1530" s="59" t="s">
        <v>19</v>
      </c>
      <c r="I1530" s="22">
        <f>I1531+I1532+I1533+I1534</f>
        <v>62.2</v>
      </c>
      <c r="J1530" s="4">
        <f t="shared" ref="J1530:M1530" si="601">J1531+J1532+J1533+J1534</f>
        <v>62.2</v>
      </c>
      <c r="K1530" s="4">
        <f t="shared" si="601"/>
        <v>62.2</v>
      </c>
      <c r="L1530" s="28">
        <f t="shared" si="601"/>
        <v>0</v>
      </c>
      <c r="M1530" s="28">
        <f t="shared" si="601"/>
        <v>0</v>
      </c>
      <c r="N1530" s="21">
        <f t="shared" si="590"/>
        <v>0</v>
      </c>
      <c r="O1530" s="21">
        <f t="shared" si="591"/>
        <v>0</v>
      </c>
      <c r="P1530" s="21">
        <f t="shared" si="592"/>
        <v>0</v>
      </c>
      <c r="Q1530" s="65"/>
    </row>
    <row r="1531" spans="3:17" s="7" customFormat="1">
      <c r="C1531" s="127"/>
      <c r="D1531" s="101"/>
      <c r="E1531" s="117"/>
      <c r="F1531" s="117"/>
      <c r="G1531" s="117"/>
      <c r="H1531" s="59" t="s">
        <v>20</v>
      </c>
      <c r="I1531" s="31">
        <v>62.2</v>
      </c>
      <c r="J1531" s="32">
        <v>62.2</v>
      </c>
      <c r="K1531" s="32">
        <v>62.2</v>
      </c>
      <c r="L1531" s="28"/>
      <c r="M1531" s="28"/>
      <c r="N1531" s="21">
        <f t="shared" si="590"/>
        <v>0</v>
      </c>
      <c r="O1531" s="21">
        <f t="shared" si="591"/>
        <v>0</v>
      </c>
      <c r="P1531" s="21">
        <f t="shared" si="592"/>
        <v>0</v>
      </c>
      <c r="Q1531" s="65"/>
    </row>
    <row r="1532" spans="3:17" s="7" customFormat="1">
      <c r="C1532" s="127"/>
      <c r="D1532" s="101"/>
      <c r="E1532" s="117"/>
      <c r="F1532" s="117"/>
      <c r="G1532" s="117"/>
      <c r="H1532" s="59" t="s">
        <v>21</v>
      </c>
      <c r="I1532" s="31">
        <v>0</v>
      </c>
      <c r="J1532" s="32">
        <v>0</v>
      </c>
      <c r="K1532" s="32">
        <v>0</v>
      </c>
      <c r="L1532" s="28"/>
      <c r="M1532" s="28"/>
      <c r="N1532" s="21"/>
      <c r="O1532" s="21"/>
      <c r="P1532" s="21"/>
      <c r="Q1532" s="65"/>
    </row>
    <row r="1533" spans="3:17" s="7" customFormat="1">
      <c r="C1533" s="127"/>
      <c r="D1533" s="101"/>
      <c r="E1533" s="117"/>
      <c r="F1533" s="117"/>
      <c r="G1533" s="117"/>
      <c r="H1533" s="59" t="s">
        <v>31</v>
      </c>
      <c r="I1533" s="31">
        <v>0</v>
      </c>
      <c r="J1533" s="32">
        <v>0</v>
      </c>
      <c r="K1533" s="32">
        <v>0</v>
      </c>
      <c r="L1533" s="28"/>
      <c r="M1533" s="28"/>
      <c r="N1533" s="21"/>
      <c r="O1533" s="21"/>
      <c r="P1533" s="21"/>
      <c r="Q1533" s="65"/>
    </row>
    <row r="1534" spans="3:17" s="7" customFormat="1" ht="16.5" customHeight="1">
      <c r="C1534" s="128"/>
      <c r="D1534" s="102"/>
      <c r="E1534" s="118"/>
      <c r="F1534" s="118"/>
      <c r="G1534" s="118"/>
      <c r="H1534" s="59" t="s">
        <v>35</v>
      </c>
      <c r="I1534" s="31">
        <v>0</v>
      </c>
      <c r="J1534" s="32">
        <v>0</v>
      </c>
      <c r="K1534" s="32">
        <v>0</v>
      </c>
      <c r="L1534" s="28"/>
      <c r="M1534" s="28"/>
      <c r="N1534" s="21"/>
      <c r="O1534" s="21"/>
      <c r="P1534" s="21"/>
      <c r="Q1534" s="65"/>
    </row>
    <row r="1535" spans="3:17" s="7" customFormat="1">
      <c r="C1535" s="126" t="s">
        <v>741</v>
      </c>
      <c r="D1535" s="100" t="s">
        <v>742</v>
      </c>
      <c r="E1535" s="116" t="s">
        <v>743</v>
      </c>
      <c r="F1535" s="116">
        <v>2022</v>
      </c>
      <c r="G1535" s="116">
        <v>2023</v>
      </c>
      <c r="H1535" s="59" t="s">
        <v>19</v>
      </c>
      <c r="I1535" s="22">
        <f>I1536+I1537+I1538+I1539</f>
        <v>0</v>
      </c>
      <c r="J1535" s="4">
        <f t="shared" ref="J1535:M1535" si="602">J1536+J1537+J1538+J1539</f>
        <v>0</v>
      </c>
      <c r="K1535" s="4">
        <f t="shared" si="602"/>
        <v>0</v>
      </c>
      <c r="L1535" s="28">
        <f t="shared" si="602"/>
        <v>0</v>
      </c>
      <c r="M1535" s="28">
        <f t="shared" si="602"/>
        <v>0</v>
      </c>
      <c r="N1535" s="21"/>
      <c r="O1535" s="21"/>
      <c r="P1535" s="21"/>
      <c r="Q1535" s="65"/>
    </row>
    <row r="1536" spans="3:17" s="7" customFormat="1">
      <c r="C1536" s="127"/>
      <c r="D1536" s="101"/>
      <c r="E1536" s="117"/>
      <c r="F1536" s="117"/>
      <c r="G1536" s="117"/>
      <c r="H1536" s="59" t="s">
        <v>20</v>
      </c>
      <c r="I1536" s="31">
        <v>0</v>
      </c>
      <c r="J1536" s="32">
        <v>0</v>
      </c>
      <c r="K1536" s="32">
        <v>0</v>
      </c>
      <c r="L1536" s="28"/>
      <c r="M1536" s="28"/>
      <c r="N1536" s="21"/>
      <c r="O1536" s="21"/>
      <c r="P1536" s="21"/>
      <c r="Q1536" s="65"/>
    </row>
    <row r="1537" spans="3:17" s="7" customFormat="1">
      <c r="C1537" s="127"/>
      <c r="D1537" s="101"/>
      <c r="E1537" s="117"/>
      <c r="F1537" s="117"/>
      <c r="G1537" s="117"/>
      <c r="H1537" s="59" t="s">
        <v>21</v>
      </c>
      <c r="I1537" s="31">
        <v>0</v>
      </c>
      <c r="J1537" s="32">
        <v>0</v>
      </c>
      <c r="K1537" s="32">
        <v>0</v>
      </c>
      <c r="L1537" s="28"/>
      <c r="M1537" s="28"/>
      <c r="N1537" s="21"/>
      <c r="O1537" s="21"/>
      <c r="P1537" s="21"/>
      <c r="Q1537" s="65"/>
    </row>
    <row r="1538" spans="3:17" s="7" customFormat="1">
      <c r="C1538" s="127"/>
      <c r="D1538" s="101"/>
      <c r="E1538" s="117"/>
      <c r="F1538" s="117"/>
      <c r="G1538" s="117"/>
      <c r="H1538" s="59" t="s">
        <v>31</v>
      </c>
      <c r="I1538" s="31">
        <v>0</v>
      </c>
      <c r="J1538" s="32">
        <v>0</v>
      </c>
      <c r="K1538" s="32">
        <v>0</v>
      </c>
      <c r="L1538" s="28"/>
      <c r="M1538" s="28"/>
      <c r="N1538" s="21"/>
      <c r="O1538" s="21"/>
      <c r="P1538" s="21"/>
      <c r="Q1538" s="65"/>
    </row>
    <row r="1539" spans="3:17" s="7" customFormat="1">
      <c r="C1539" s="128"/>
      <c r="D1539" s="102"/>
      <c r="E1539" s="118"/>
      <c r="F1539" s="118"/>
      <c r="G1539" s="118"/>
      <c r="H1539" s="59" t="s">
        <v>35</v>
      </c>
      <c r="I1539" s="31">
        <v>0</v>
      </c>
      <c r="J1539" s="32">
        <v>0</v>
      </c>
      <c r="K1539" s="32">
        <v>0</v>
      </c>
      <c r="L1539" s="28"/>
      <c r="M1539" s="28"/>
      <c r="N1539" s="21"/>
      <c r="O1539" s="21"/>
      <c r="P1539" s="21"/>
      <c r="Q1539" s="65"/>
    </row>
    <row r="1540" spans="3:17" s="7" customFormat="1">
      <c r="C1540" s="126" t="s">
        <v>744</v>
      </c>
      <c r="D1540" s="157" t="s">
        <v>745</v>
      </c>
      <c r="E1540" s="129" t="s">
        <v>349</v>
      </c>
      <c r="F1540" s="129">
        <v>2021</v>
      </c>
      <c r="G1540" s="129">
        <v>2023</v>
      </c>
      <c r="H1540" s="59" t="s">
        <v>19</v>
      </c>
      <c r="I1540" s="22">
        <f>I1541+I1542+I1543+I1544</f>
        <v>2800</v>
      </c>
      <c r="J1540" s="4">
        <f t="shared" ref="J1540:K1540" si="603">J1541+J1542+J1543+J1544</f>
        <v>2800</v>
      </c>
      <c r="K1540" s="4">
        <f t="shared" si="603"/>
        <v>2520</v>
      </c>
      <c r="L1540" s="4">
        <f t="shared" ref="L1540:M1540" si="604">L1541+L1542+L1543+L1544</f>
        <v>0</v>
      </c>
      <c r="M1540" s="4">
        <f t="shared" si="604"/>
        <v>0</v>
      </c>
      <c r="N1540" s="21">
        <f t="shared" si="590"/>
        <v>0</v>
      </c>
      <c r="O1540" s="21">
        <f t="shared" si="591"/>
        <v>0</v>
      </c>
      <c r="P1540" s="21">
        <f t="shared" si="592"/>
        <v>0</v>
      </c>
      <c r="Q1540" s="65"/>
    </row>
    <row r="1541" spans="3:17" s="7" customFormat="1">
      <c r="C1541" s="127"/>
      <c r="D1541" s="157"/>
      <c r="E1541" s="129"/>
      <c r="F1541" s="129"/>
      <c r="G1541" s="129"/>
      <c r="H1541" s="59" t="s">
        <v>20</v>
      </c>
      <c r="I1541" s="31">
        <f>SUM(I1546+I1551+I1556+I1561+I1566+I1571)</f>
        <v>2800</v>
      </c>
      <c r="J1541" s="32">
        <f t="shared" ref="J1541:K1541" si="605">SUM(J1546+J1551+J1556+J1561+J1566+J1571)</f>
        <v>2800</v>
      </c>
      <c r="K1541" s="32">
        <f t="shared" si="605"/>
        <v>2520</v>
      </c>
      <c r="L1541" s="32">
        <f t="shared" ref="L1541:M1541" si="606">SUM(L1546+L1551+L1556+L1561+L1566+L1571)</f>
        <v>0</v>
      </c>
      <c r="M1541" s="32">
        <f t="shared" si="606"/>
        <v>0</v>
      </c>
      <c r="N1541" s="21">
        <f t="shared" si="590"/>
        <v>0</v>
      </c>
      <c r="O1541" s="21">
        <f t="shared" si="591"/>
        <v>0</v>
      </c>
      <c r="P1541" s="21">
        <f t="shared" si="592"/>
        <v>0</v>
      </c>
      <c r="Q1541" s="65"/>
    </row>
    <row r="1542" spans="3:17" s="7" customFormat="1">
      <c r="C1542" s="127"/>
      <c r="D1542" s="157"/>
      <c r="E1542" s="129"/>
      <c r="F1542" s="129"/>
      <c r="G1542" s="129"/>
      <c r="H1542" s="59" t="s">
        <v>21</v>
      </c>
      <c r="I1542" s="31"/>
      <c r="J1542" s="32"/>
      <c r="K1542" s="32"/>
      <c r="L1542" s="32"/>
      <c r="M1542" s="32"/>
      <c r="N1542" s="21"/>
      <c r="O1542" s="21"/>
      <c r="P1542" s="21"/>
      <c r="Q1542" s="65"/>
    </row>
    <row r="1543" spans="3:17" s="7" customFormat="1">
      <c r="C1543" s="127"/>
      <c r="D1543" s="157"/>
      <c r="E1543" s="129"/>
      <c r="F1543" s="129"/>
      <c r="G1543" s="129"/>
      <c r="H1543" s="59" t="s">
        <v>31</v>
      </c>
      <c r="I1543" s="31"/>
      <c r="J1543" s="32"/>
      <c r="K1543" s="32"/>
      <c r="L1543" s="32"/>
      <c r="M1543" s="32"/>
      <c r="N1543" s="21"/>
      <c r="O1543" s="21"/>
      <c r="P1543" s="21"/>
      <c r="Q1543" s="65"/>
    </row>
    <row r="1544" spans="3:17" s="7" customFormat="1">
      <c r="C1544" s="128"/>
      <c r="D1544" s="157"/>
      <c r="E1544" s="129"/>
      <c r="F1544" s="129"/>
      <c r="G1544" s="129"/>
      <c r="H1544" s="59" t="s">
        <v>35</v>
      </c>
      <c r="I1544" s="31"/>
      <c r="J1544" s="32"/>
      <c r="K1544" s="32"/>
      <c r="L1544" s="32"/>
      <c r="M1544" s="32"/>
      <c r="N1544" s="21"/>
      <c r="O1544" s="21"/>
      <c r="P1544" s="21"/>
      <c r="Q1544" s="65"/>
    </row>
    <row r="1545" spans="3:17" s="7" customFormat="1">
      <c r="C1545" s="126" t="s">
        <v>746</v>
      </c>
      <c r="D1545" s="157" t="s">
        <v>747</v>
      </c>
      <c r="E1545" s="129" t="s">
        <v>475</v>
      </c>
      <c r="F1545" s="129">
        <v>2021</v>
      </c>
      <c r="G1545" s="129">
        <v>2022</v>
      </c>
      <c r="H1545" s="59" t="s">
        <v>19</v>
      </c>
      <c r="I1545" s="22">
        <f>I1546+I1547+I1548+I1549</f>
        <v>1500</v>
      </c>
      <c r="J1545" s="4">
        <f t="shared" ref="J1545:K1545" si="607">J1546+J1547+J1548+J1549</f>
        <v>1500</v>
      </c>
      <c r="K1545" s="4">
        <f t="shared" si="607"/>
        <v>1360</v>
      </c>
      <c r="L1545" s="28">
        <f t="shared" ref="L1545:M1545" si="608">L1546</f>
        <v>0</v>
      </c>
      <c r="M1545" s="28">
        <f t="shared" si="608"/>
        <v>0</v>
      </c>
      <c r="N1545" s="21">
        <f t="shared" si="590"/>
        <v>0</v>
      </c>
      <c r="O1545" s="21">
        <f t="shared" si="591"/>
        <v>0</v>
      </c>
      <c r="P1545" s="21">
        <f t="shared" si="592"/>
        <v>0</v>
      </c>
      <c r="Q1545" s="65"/>
    </row>
    <row r="1546" spans="3:17" s="7" customFormat="1">
      <c r="C1546" s="127"/>
      <c r="D1546" s="157"/>
      <c r="E1546" s="129"/>
      <c r="F1546" s="129"/>
      <c r="G1546" s="129"/>
      <c r="H1546" s="59" t="s">
        <v>20</v>
      </c>
      <c r="I1546" s="31">
        <v>1500</v>
      </c>
      <c r="J1546" s="32">
        <v>1500</v>
      </c>
      <c r="K1546" s="32">
        <f>1500-140</f>
        <v>1360</v>
      </c>
      <c r="L1546" s="28"/>
      <c r="M1546" s="28"/>
      <c r="N1546" s="21">
        <f t="shared" si="590"/>
        <v>0</v>
      </c>
      <c r="O1546" s="21">
        <f t="shared" si="591"/>
        <v>0</v>
      </c>
      <c r="P1546" s="21">
        <f t="shared" si="592"/>
        <v>0</v>
      </c>
      <c r="Q1546" s="65"/>
    </row>
    <row r="1547" spans="3:17" s="7" customFormat="1">
      <c r="C1547" s="127"/>
      <c r="D1547" s="157"/>
      <c r="E1547" s="129"/>
      <c r="F1547" s="129"/>
      <c r="G1547" s="129"/>
      <c r="H1547" s="59" t="s">
        <v>21</v>
      </c>
      <c r="I1547" s="31">
        <v>0</v>
      </c>
      <c r="J1547" s="32">
        <v>0</v>
      </c>
      <c r="K1547" s="32">
        <v>0</v>
      </c>
      <c r="L1547" s="28"/>
      <c r="M1547" s="28"/>
      <c r="N1547" s="21"/>
      <c r="O1547" s="21"/>
      <c r="P1547" s="21"/>
      <c r="Q1547" s="65"/>
    </row>
    <row r="1548" spans="3:17" s="7" customFormat="1">
      <c r="C1548" s="127"/>
      <c r="D1548" s="157"/>
      <c r="E1548" s="129"/>
      <c r="F1548" s="129"/>
      <c r="G1548" s="129"/>
      <c r="H1548" s="59" t="s">
        <v>31</v>
      </c>
      <c r="I1548" s="31">
        <v>0</v>
      </c>
      <c r="J1548" s="32">
        <v>0</v>
      </c>
      <c r="K1548" s="32">
        <v>0</v>
      </c>
      <c r="L1548" s="28"/>
      <c r="M1548" s="28"/>
      <c r="N1548" s="21"/>
      <c r="O1548" s="21"/>
      <c r="P1548" s="21"/>
      <c r="Q1548" s="65"/>
    </row>
    <row r="1549" spans="3:17" s="7" customFormat="1">
      <c r="C1549" s="128"/>
      <c r="D1549" s="157"/>
      <c r="E1549" s="129"/>
      <c r="F1549" s="129"/>
      <c r="G1549" s="129"/>
      <c r="H1549" s="59" t="s">
        <v>35</v>
      </c>
      <c r="I1549" s="31">
        <v>0</v>
      </c>
      <c r="J1549" s="32">
        <v>0</v>
      </c>
      <c r="K1549" s="32">
        <v>0</v>
      </c>
      <c r="L1549" s="28"/>
      <c r="M1549" s="28"/>
      <c r="N1549" s="21"/>
      <c r="O1549" s="21"/>
      <c r="P1549" s="21"/>
      <c r="Q1549" s="65"/>
    </row>
    <row r="1550" spans="3:17" s="7" customFormat="1">
      <c r="C1550" s="126" t="s">
        <v>748</v>
      </c>
      <c r="D1550" s="157" t="s">
        <v>749</v>
      </c>
      <c r="E1550" s="129" t="s">
        <v>475</v>
      </c>
      <c r="F1550" s="129">
        <v>2021</v>
      </c>
      <c r="G1550" s="129">
        <v>2021</v>
      </c>
      <c r="H1550" s="59" t="s">
        <v>19</v>
      </c>
      <c r="I1550" s="22">
        <f>I1551+I1552+I1553+I1554</f>
        <v>1000</v>
      </c>
      <c r="J1550" s="4">
        <f t="shared" ref="J1550:M1550" si="609">J1551+J1552+J1553+J1554</f>
        <v>1000</v>
      </c>
      <c r="K1550" s="4">
        <f t="shared" si="609"/>
        <v>860</v>
      </c>
      <c r="L1550" s="28">
        <f t="shared" si="609"/>
        <v>0</v>
      </c>
      <c r="M1550" s="28">
        <f t="shared" si="609"/>
        <v>0</v>
      </c>
      <c r="N1550" s="21">
        <f t="shared" ref="N1550:N1582" si="610">M1550/I1550*100</f>
        <v>0</v>
      </c>
      <c r="O1550" s="21">
        <f t="shared" ref="O1550:O1582" si="611">M1550/J1550*100</f>
        <v>0</v>
      </c>
      <c r="P1550" s="21">
        <f t="shared" ref="P1550:P1582" si="612">L1550/K1550*100</f>
        <v>0</v>
      </c>
      <c r="Q1550" s="65"/>
    </row>
    <row r="1551" spans="3:17" s="7" customFormat="1">
      <c r="C1551" s="127"/>
      <c r="D1551" s="157"/>
      <c r="E1551" s="129"/>
      <c r="F1551" s="129"/>
      <c r="G1551" s="129"/>
      <c r="H1551" s="59" t="s">
        <v>20</v>
      </c>
      <c r="I1551" s="31">
        <v>1000</v>
      </c>
      <c r="J1551" s="32">
        <v>1000</v>
      </c>
      <c r="K1551" s="32">
        <f>1000-140</f>
        <v>860</v>
      </c>
      <c r="L1551" s="28"/>
      <c r="M1551" s="28"/>
      <c r="N1551" s="21">
        <f t="shared" si="610"/>
        <v>0</v>
      </c>
      <c r="O1551" s="21">
        <f t="shared" si="611"/>
        <v>0</v>
      </c>
      <c r="P1551" s="21">
        <f t="shared" si="612"/>
        <v>0</v>
      </c>
      <c r="Q1551" s="65"/>
    </row>
    <row r="1552" spans="3:17" s="7" customFormat="1">
      <c r="C1552" s="127"/>
      <c r="D1552" s="157"/>
      <c r="E1552" s="129"/>
      <c r="F1552" s="129"/>
      <c r="G1552" s="129"/>
      <c r="H1552" s="59" t="s">
        <v>21</v>
      </c>
      <c r="I1552" s="31">
        <v>0</v>
      </c>
      <c r="J1552" s="32">
        <v>0</v>
      </c>
      <c r="K1552" s="32">
        <v>0</v>
      </c>
      <c r="L1552" s="28"/>
      <c r="M1552" s="28"/>
      <c r="N1552" s="21"/>
      <c r="O1552" s="21"/>
      <c r="P1552" s="21"/>
      <c r="Q1552" s="65"/>
    </row>
    <row r="1553" spans="3:17" s="7" customFormat="1">
      <c r="C1553" s="127"/>
      <c r="D1553" s="157"/>
      <c r="E1553" s="129"/>
      <c r="F1553" s="129"/>
      <c r="G1553" s="129"/>
      <c r="H1553" s="59" t="s">
        <v>31</v>
      </c>
      <c r="I1553" s="31">
        <v>0</v>
      </c>
      <c r="J1553" s="32">
        <v>0</v>
      </c>
      <c r="K1553" s="32">
        <v>0</v>
      </c>
      <c r="L1553" s="28"/>
      <c r="M1553" s="28"/>
      <c r="N1553" s="21"/>
      <c r="O1553" s="21"/>
      <c r="P1553" s="21"/>
      <c r="Q1553" s="65"/>
    </row>
    <row r="1554" spans="3:17" s="7" customFormat="1">
      <c r="C1554" s="128"/>
      <c r="D1554" s="157"/>
      <c r="E1554" s="129"/>
      <c r="F1554" s="129"/>
      <c r="G1554" s="129"/>
      <c r="H1554" s="59" t="s">
        <v>35</v>
      </c>
      <c r="I1554" s="31">
        <v>0</v>
      </c>
      <c r="J1554" s="32">
        <v>0</v>
      </c>
      <c r="K1554" s="32">
        <v>0</v>
      </c>
      <c r="L1554" s="28"/>
      <c r="M1554" s="28"/>
      <c r="N1554" s="21"/>
      <c r="O1554" s="21"/>
      <c r="P1554" s="21"/>
      <c r="Q1554" s="65"/>
    </row>
    <row r="1555" spans="3:17" s="7" customFormat="1">
      <c r="C1555" s="126" t="s">
        <v>750</v>
      </c>
      <c r="D1555" s="157" t="s">
        <v>751</v>
      </c>
      <c r="E1555" s="129" t="s">
        <v>468</v>
      </c>
      <c r="F1555" s="129">
        <v>2021</v>
      </c>
      <c r="G1555" s="129">
        <v>2023</v>
      </c>
      <c r="H1555" s="59" t="s">
        <v>19</v>
      </c>
      <c r="I1555" s="22">
        <f>I1556+I1557+I1558+I1559</f>
        <v>300</v>
      </c>
      <c r="J1555" s="4">
        <f t="shared" ref="J1555:M1555" si="613">J1556+J1557+J1558+J1559</f>
        <v>300</v>
      </c>
      <c r="K1555" s="4">
        <f t="shared" si="613"/>
        <v>300</v>
      </c>
      <c r="L1555" s="28">
        <f t="shared" si="613"/>
        <v>0</v>
      </c>
      <c r="M1555" s="28">
        <f t="shared" si="613"/>
        <v>0</v>
      </c>
      <c r="N1555" s="21">
        <f t="shared" si="610"/>
        <v>0</v>
      </c>
      <c r="O1555" s="21">
        <f t="shared" si="611"/>
        <v>0</v>
      </c>
      <c r="P1555" s="21">
        <f t="shared" si="612"/>
        <v>0</v>
      </c>
      <c r="Q1555" s="65"/>
    </row>
    <row r="1556" spans="3:17" s="7" customFormat="1">
      <c r="C1556" s="127"/>
      <c r="D1556" s="157"/>
      <c r="E1556" s="129"/>
      <c r="F1556" s="129"/>
      <c r="G1556" s="129"/>
      <c r="H1556" s="59" t="s">
        <v>20</v>
      </c>
      <c r="I1556" s="31">
        <v>300</v>
      </c>
      <c r="J1556" s="32">
        <v>300</v>
      </c>
      <c r="K1556" s="32">
        <v>300</v>
      </c>
      <c r="L1556" s="28"/>
      <c r="M1556" s="28"/>
      <c r="N1556" s="21">
        <f t="shared" si="610"/>
        <v>0</v>
      </c>
      <c r="O1556" s="21">
        <f t="shared" si="611"/>
        <v>0</v>
      </c>
      <c r="P1556" s="21">
        <f t="shared" si="612"/>
        <v>0</v>
      </c>
      <c r="Q1556" s="65"/>
    </row>
    <row r="1557" spans="3:17" s="7" customFormat="1">
      <c r="C1557" s="127"/>
      <c r="D1557" s="157"/>
      <c r="E1557" s="129"/>
      <c r="F1557" s="129"/>
      <c r="G1557" s="129"/>
      <c r="H1557" s="59" t="s">
        <v>21</v>
      </c>
      <c r="I1557" s="31">
        <v>0</v>
      </c>
      <c r="J1557" s="32">
        <v>0</v>
      </c>
      <c r="K1557" s="32">
        <v>0</v>
      </c>
      <c r="L1557" s="28"/>
      <c r="M1557" s="28"/>
      <c r="N1557" s="21"/>
      <c r="O1557" s="21"/>
      <c r="P1557" s="21"/>
      <c r="Q1557" s="65"/>
    </row>
    <row r="1558" spans="3:17" s="7" customFormat="1">
      <c r="C1558" s="127"/>
      <c r="D1558" s="157"/>
      <c r="E1558" s="129"/>
      <c r="F1558" s="129"/>
      <c r="G1558" s="129"/>
      <c r="H1558" s="59" t="s">
        <v>31</v>
      </c>
      <c r="I1558" s="31">
        <v>0</v>
      </c>
      <c r="J1558" s="32">
        <v>0</v>
      </c>
      <c r="K1558" s="32">
        <v>0</v>
      </c>
      <c r="L1558" s="28"/>
      <c r="M1558" s="28"/>
      <c r="N1558" s="21"/>
      <c r="O1558" s="21"/>
      <c r="P1558" s="21"/>
      <c r="Q1558" s="65"/>
    </row>
    <row r="1559" spans="3:17" s="7" customFormat="1">
      <c r="C1559" s="128"/>
      <c r="D1559" s="157"/>
      <c r="E1559" s="129"/>
      <c r="F1559" s="129"/>
      <c r="G1559" s="129"/>
      <c r="H1559" s="59" t="s">
        <v>35</v>
      </c>
      <c r="I1559" s="31">
        <v>0</v>
      </c>
      <c r="J1559" s="32">
        <v>0</v>
      </c>
      <c r="K1559" s="32">
        <v>0</v>
      </c>
      <c r="L1559" s="28"/>
      <c r="M1559" s="28"/>
      <c r="N1559" s="21"/>
      <c r="O1559" s="21"/>
      <c r="P1559" s="21"/>
      <c r="Q1559" s="65"/>
    </row>
    <row r="1560" spans="3:17" s="7" customFormat="1">
      <c r="C1560" s="126" t="s">
        <v>752</v>
      </c>
      <c r="D1560" s="100" t="s">
        <v>753</v>
      </c>
      <c r="E1560" s="116" t="s">
        <v>468</v>
      </c>
      <c r="F1560" s="116">
        <v>2022</v>
      </c>
      <c r="G1560" s="116">
        <v>2023</v>
      </c>
      <c r="H1560" s="59" t="s">
        <v>19</v>
      </c>
      <c r="I1560" s="22">
        <f>I1561+I1562+I1563+I1564</f>
        <v>0</v>
      </c>
      <c r="J1560" s="4">
        <f t="shared" ref="J1560:M1560" si="614">J1561+J1562+J1563+J1564</f>
        <v>0</v>
      </c>
      <c r="K1560" s="4">
        <f t="shared" si="614"/>
        <v>0</v>
      </c>
      <c r="L1560" s="28">
        <f t="shared" si="614"/>
        <v>0</v>
      </c>
      <c r="M1560" s="28">
        <f t="shared" si="614"/>
        <v>0</v>
      </c>
      <c r="N1560" s="21"/>
      <c r="O1560" s="21"/>
      <c r="P1560" s="21"/>
      <c r="Q1560" s="65"/>
    </row>
    <row r="1561" spans="3:17" s="7" customFormat="1">
      <c r="C1561" s="127"/>
      <c r="D1561" s="101"/>
      <c r="E1561" s="117"/>
      <c r="F1561" s="117"/>
      <c r="G1561" s="117"/>
      <c r="H1561" s="59" t="s">
        <v>20</v>
      </c>
      <c r="I1561" s="31">
        <v>0</v>
      </c>
      <c r="J1561" s="32">
        <v>0</v>
      </c>
      <c r="K1561" s="32">
        <v>0</v>
      </c>
      <c r="L1561" s="28"/>
      <c r="M1561" s="28"/>
      <c r="N1561" s="21"/>
      <c r="O1561" s="21"/>
      <c r="P1561" s="21"/>
      <c r="Q1561" s="65"/>
    </row>
    <row r="1562" spans="3:17" s="7" customFormat="1">
      <c r="C1562" s="127"/>
      <c r="D1562" s="101"/>
      <c r="E1562" s="117"/>
      <c r="F1562" s="117"/>
      <c r="G1562" s="117"/>
      <c r="H1562" s="59" t="s">
        <v>21</v>
      </c>
      <c r="I1562" s="31">
        <v>0</v>
      </c>
      <c r="J1562" s="32">
        <v>0</v>
      </c>
      <c r="K1562" s="32">
        <v>0</v>
      </c>
      <c r="L1562" s="28"/>
      <c r="M1562" s="28"/>
      <c r="N1562" s="21"/>
      <c r="O1562" s="21"/>
      <c r="P1562" s="21"/>
      <c r="Q1562" s="65"/>
    </row>
    <row r="1563" spans="3:17" s="7" customFormat="1">
      <c r="C1563" s="127"/>
      <c r="D1563" s="101"/>
      <c r="E1563" s="117"/>
      <c r="F1563" s="117"/>
      <c r="G1563" s="117"/>
      <c r="H1563" s="59" t="s">
        <v>31</v>
      </c>
      <c r="I1563" s="31">
        <v>0</v>
      </c>
      <c r="J1563" s="32">
        <v>0</v>
      </c>
      <c r="K1563" s="32">
        <v>0</v>
      </c>
      <c r="L1563" s="28"/>
      <c r="M1563" s="28"/>
      <c r="N1563" s="21"/>
      <c r="O1563" s="21"/>
      <c r="P1563" s="21"/>
      <c r="Q1563" s="65"/>
    </row>
    <row r="1564" spans="3:17" s="7" customFormat="1">
      <c r="C1564" s="128"/>
      <c r="D1564" s="102"/>
      <c r="E1564" s="118"/>
      <c r="F1564" s="118"/>
      <c r="G1564" s="118"/>
      <c r="H1564" s="59" t="s">
        <v>35</v>
      </c>
      <c r="I1564" s="31">
        <v>0</v>
      </c>
      <c r="J1564" s="32">
        <v>0</v>
      </c>
      <c r="K1564" s="32">
        <v>0</v>
      </c>
      <c r="L1564" s="28"/>
      <c r="M1564" s="28"/>
      <c r="N1564" s="21"/>
      <c r="O1564" s="21"/>
      <c r="P1564" s="21"/>
      <c r="Q1564" s="65"/>
    </row>
    <row r="1565" spans="3:17" s="7" customFormat="1">
      <c r="C1565" s="126" t="s">
        <v>754</v>
      </c>
      <c r="D1565" s="100" t="s">
        <v>755</v>
      </c>
      <c r="E1565" s="116" t="s">
        <v>756</v>
      </c>
      <c r="F1565" s="116"/>
      <c r="G1565" s="116"/>
      <c r="H1565" s="59" t="s">
        <v>19</v>
      </c>
      <c r="I1565" s="22">
        <f>I1566+I1567+I1568+I1569</f>
        <v>0</v>
      </c>
      <c r="J1565" s="4">
        <f t="shared" ref="J1565:M1565" si="615">J1566+J1567+J1568+J1569</f>
        <v>0</v>
      </c>
      <c r="K1565" s="4">
        <f t="shared" si="615"/>
        <v>0</v>
      </c>
      <c r="L1565" s="28">
        <f t="shared" si="615"/>
        <v>0</v>
      </c>
      <c r="M1565" s="28">
        <f t="shared" si="615"/>
        <v>0</v>
      </c>
      <c r="N1565" s="21"/>
      <c r="O1565" s="21"/>
      <c r="P1565" s="21"/>
      <c r="Q1565" s="65"/>
    </row>
    <row r="1566" spans="3:17" s="7" customFormat="1">
      <c r="C1566" s="127"/>
      <c r="D1566" s="101"/>
      <c r="E1566" s="117"/>
      <c r="F1566" s="117"/>
      <c r="G1566" s="117"/>
      <c r="H1566" s="59" t="s">
        <v>20</v>
      </c>
      <c r="I1566" s="31">
        <v>0</v>
      </c>
      <c r="J1566" s="32">
        <v>0</v>
      </c>
      <c r="K1566" s="32">
        <v>0</v>
      </c>
      <c r="L1566" s="28"/>
      <c r="M1566" s="28"/>
      <c r="N1566" s="21"/>
      <c r="O1566" s="21"/>
      <c r="P1566" s="21"/>
      <c r="Q1566" s="65"/>
    </row>
    <row r="1567" spans="3:17" s="7" customFormat="1">
      <c r="C1567" s="127"/>
      <c r="D1567" s="101"/>
      <c r="E1567" s="117"/>
      <c r="F1567" s="117"/>
      <c r="G1567" s="117"/>
      <c r="H1567" s="59" t="s">
        <v>21</v>
      </c>
      <c r="I1567" s="31">
        <v>0</v>
      </c>
      <c r="J1567" s="32">
        <v>0</v>
      </c>
      <c r="K1567" s="32">
        <v>0</v>
      </c>
      <c r="L1567" s="28"/>
      <c r="M1567" s="28"/>
      <c r="N1567" s="21"/>
      <c r="O1567" s="21"/>
      <c r="P1567" s="21"/>
      <c r="Q1567" s="65"/>
    </row>
    <row r="1568" spans="3:17" s="7" customFormat="1">
      <c r="C1568" s="127"/>
      <c r="D1568" s="101"/>
      <c r="E1568" s="117"/>
      <c r="F1568" s="117"/>
      <c r="G1568" s="117"/>
      <c r="H1568" s="59" t="s">
        <v>31</v>
      </c>
      <c r="I1568" s="31">
        <v>0</v>
      </c>
      <c r="J1568" s="32">
        <v>0</v>
      </c>
      <c r="K1568" s="32">
        <v>0</v>
      </c>
      <c r="L1568" s="28"/>
      <c r="M1568" s="28"/>
      <c r="N1568" s="21"/>
      <c r="O1568" s="21"/>
      <c r="P1568" s="21"/>
      <c r="Q1568" s="65"/>
    </row>
    <row r="1569" spans="3:17" s="7" customFormat="1">
      <c r="C1569" s="128"/>
      <c r="D1569" s="102"/>
      <c r="E1569" s="118"/>
      <c r="F1569" s="118"/>
      <c r="G1569" s="118"/>
      <c r="H1569" s="59" t="s">
        <v>35</v>
      </c>
      <c r="I1569" s="31">
        <v>0</v>
      </c>
      <c r="J1569" s="32">
        <v>0</v>
      </c>
      <c r="K1569" s="32">
        <v>0</v>
      </c>
      <c r="L1569" s="28"/>
      <c r="M1569" s="28"/>
      <c r="N1569" s="21"/>
      <c r="O1569" s="21"/>
      <c r="P1569" s="21"/>
      <c r="Q1569" s="65"/>
    </row>
    <row r="1570" spans="3:17" s="7" customFormat="1">
      <c r="C1570" s="126" t="s">
        <v>757</v>
      </c>
      <c r="D1570" s="100" t="s">
        <v>758</v>
      </c>
      <c r="E1570" s="116" t="s">
        <v>475</v>
      </c>
      <c r="F1570" s="116"/>
      <c r="G1570" s="116"/>
      <c r="H1570" s="59" t="s">
        <v>19</v>
      </c>
      <c r="I1570" s="22">
        <f>I1571+I1572+I1573+I1574</f>
        <v>0</v>
      </c>
      <c r="J1570" s="4">
        <f t="shared" ref="J1570:M1570" si="616">J1571+J1572+J1573+J1574</f>
        <v>0</v>
      </c>
      <c r="K1570" s="4">
        <f t="shared" si="616"/>
        <v>0</v>
      </c>
      <c r="L1570" s="28">
        <f t="shared" si="616"/>
        <v>0</v>
      </c>
      <c r="M1570" s="28">
        <f t="shared" si="616"/>
        <v>0</v>
      </c>
      <c r="N1570" s="21"/>
      <c r="O1570" s="21"/>
      <c r="P1570" s="21"/>
      <c r="Q1570" s="65"/>
    </row>
    <row r="1571" spans="3:17" s="7" customFormat="1">
      <c r="C1571" s="127"/>
      <c r="D1571" s="101"/>
      <c r="E1571" s="117"/>
      <c r="F1571" s="117"/>
      <c r="G1571" s="117"/>
      <c r="H1571" s="59" t="s">
        <v>20</v>
      </c>
      <c r="I1571" s="31">
        <v>0</v>
      </c>
      <c r="J1571" s="32">
        <v>0</v>
      </c>
      <c r="K1571" s="32">
        <v>0</v>
      </c>
      <c r="L1571" s="28"/>
      <c r="M1571" s="28"/>
      <c r="N1571" s="21"/>
      <c r="O1571" s="21"/>
      <c r="P1571" s="21"/>
      <c r="Q1571" s="65"/>
    </row>
    <row r="1572" spans="3:17" s="7" customFormat="1">
      <c r="C1572" s="127"/>
      <c r="D1572" s="101"/>
      <c r="E1572" s="117"/>
      <c r="F1572" s="117"/>
      <c r="G1572" s="117"/>
      <c r="H1572" s="59" t="s">
        <v>21</v>
      </c>
      <c r="I1572" s="31">
        <v>0</v>
      </c>
      <c r="J1572" s="32">
        <v>0</v>
      </c>
      <c r="K1572" s="32">
        <v>0</v>
      </c>
      <c r="L1572" s="28"/>
      <c r="M1572" s="28"/>
      <c r="N1572" s="21"/>
      <c r="O1572" s="21"/>
      <c r="P1572" s="21"/>
      <c r="Q1572" s="65"/>
    </row>
    <row r="1573" spans="3:17" s="7" customFormat="1">
      <c r="C1573" s="127"/>
      <c r="D1573" s="101"/>
      <c r="E1573" s="117"/>
      <c r="F1573" s="117"/>
      <c r="G1573" s="117"/>
      <c r="H1573" s="59" t="s">
        <v>31</v>
      </c>
      <c r="I1573" s="31">
        <v>0</v>
      </c>
      <c r="J1573" s="32">
        <v>0</v>
      </c>
      <c r="K1573" s="32">
        <v>0</v>
      </c>
      <c r="L1573" s="28"/>
      <c r="M1573" s="28"/>
      <c r="N1573" s="21"/>
      <c r="O1573" s="21"/>
      <c r="P1573" s="21"/>
      <c r="Q1573" s="65"/>
    </row>
    <row r="1574" spans="3:17" s="7" customFormat="1">
      <c r="C1574" s="128"/>
      <c r="D1574" s="102"/>
      <c r="E1574" s="118"/>
      <c r="F1574" s="118"/>
      <c r="G1574" s="118"/>
      <c r="H1574" s="59" t="s">
        <v>35</v>
      </c>
      <c r="I1574" s="31">
        <v>0</v>
      </c>
      <c r="J1574" s="32">
        <v>0</v>
      </c>
      <c r="K1574" s="32">
        <v>0</v>
      </c>
      <c r="L1574" s="28"/>
      <c r="M1574" s="28"/>
      <c r="N1574" s="21"/>
      <c r="O1574" s="21"/>
      <c r="P1574" s="21"/>
      <c r="Q1574" s="65"/>
    </row>
    <row r="1575" spans="3:17" s="7" customFormat="1">
      <c r="C1575" s="126" t="s">
        <v>759</v>
      </c>
      <c r="D1575" s="100" t="s">
        <v>760</v>
      </c>
      <c r="E1575" s="129" t="s">
        <v>761</v>
      </c>
      <c r="F1575" s="116">
        <v>2021</v>
      </c>
      <c r="G1575" s="116">
        <v>2023</v>
      </c>
      <c r="H1575" s="59" t="s">
        <v>19</v>
      </c>
      <c r="I1575" s="22">
        <f>I1576+I1577+I1578+I1579</f>
        <v>40836.1</v>
      </c>
      <c r="J1575" s="4">
        <f t="shared" ref="J1575:K1575" si="617">J1576+J1577+J1578+J1579</f>
        <v>40836.1</v>
      </c>
      <c r="K1575" s="4">
        <f t="shared" si="617"/>
        <v>40836.1</v>
      </c>
      <c r="L1575" s="28">
        <f t="shared" ref="L1575:M1575" si="618">L1576+L1577+L1578+L1579</f>
        <v>6779.6</v>
      </c>
      <c r="M1575" s="28">
        <f t="shared" si="618"/>
        <v>6779.6</v>
      </c>
      <c r="N1575" s="21">
        <f t="shared" si="610"/>
        <v>16.60197717215895</v>
      </c>
      <c r="O1575" s="21">
        <f t="shared" si="611"/>
        <v>16.60197717215895</v>
      </c>
      <c r="P1575" s="21">
        <f t="shared" si="612"/>
        <v>16.60197717215895</v>
      </c>
      <c r="Q1575" s="65"/>
    </row>
    <row r="1576" spans="3:17" s="7" customFormat="1">
      <c r="C1576" s="127"/>
      <c r="D1576" s="101"/>
      <c r="E1576" s="129"/>
      <c r="F1576" s="117"/>
      <c r="G1576" s="117"/>
      <c r="H1576" s="59" t="s">
        <v>20</v>
      </c>
      <c r="I1576" s="31">
        <f t="shared" ref="I1576:K1577" si="619">I1581</f>
        <v>4492</v>
      </c>
      <c r="J1576" s="32">
        <f t="shared" si="619"/>
        <v>4492</v>
      </c>
      <c r="K1576" s="32">
        <f t="shared" si="619"/>
        <v>4492</v>
      </c>
      <c r="L1576" s="28">
        <f t="shared" ref="L1576:M1576" si="620">L1581</f>
        <v>745.8</v>
      </c>
      <c r="M1576" s="28">
        <f t="shared" si="620"/>
        <v>745.8</v>
      </c>
      <c r="N1576" s="21">
        <f t="shared" si="610"/>
        <v>16.602849510240429</v>
      </c>
      <c r="O1576" s="21">
        <f t="shared" si="611"/>
        <v>16.602849510240429</v>
      </c>
      <c r="P1576" s="21">
        <f t="shared" si="612"/>
        <v>16.602849510240429</v>
      </c>
      <c r="Q1576" s="65"/>
    </row>
    <row r="1577" spans="3:17" s="7" customFormat="1">
      <c r="C1577" s="127"/>
      <c r="D1577" s="101"/>
      <c r="E1577" s="129"/>
      <c r="F1577" s="117"/>
      <c r="G1577" s="117"/>
      <c r="H1577" s="59" t="s">
        <v>21</v>
      </c>
      <c r="I1577" s="31">
        <f t="shared" si="619"/>
        <v>36344.1</v>
      </c>
      <c r="J1577" s="32">
        <f t="shared" si="619"/>
        <v>36344.1</v>
      </c>
      <c r="K1577" s="32">
        <f t="shared" si="619"/>
        <v>36344.1</v>
      </c>
      <c r="L1577" s="28">
        <f t="shared" ref="L1577:M1577" si="621">L1582</f>
        <v>6033.8</v>
      </c>
      <c r="M1577" s="28">
        <f t="shared" si="621"/>
        <v>6033.8</v>
      </c>
      <c r="N1577" s="21">
        <f t="shared" si="610"/>
        <v>16.601869354310605</v>
      </c>
      <c r="O1577" s="21">
        <f t="shared" si="611"/>
        <v>16.601869354310605</v>
      </c>
      <c r="P1577" s="21">
        <f t="shared" si="612"/>
        <v>16.601869354310605</v>
      </c>
      <c r="Q1577" s="65"/>
    </row>
    <row r="1578" spans="3:17" s="7" customFormat="1">
      <c r="C1578" s="127"/>
      <c r="D1578" s="101"/>
      <c r="E1578" s="129"/>
      <c r="F1578" s="117"/>
      <c r="G1578" s="117"/>
      <c r="H1578" s="59" t="s">
        <v>31</v>
      </c>
      <c r="I1578" s="31">
        <v>0</v>
      </c>
      <c r="J1578" s="32">
        <v>0</v>
      </c>
      <c r="K1578" s="32">
        <v>0</v>
      </c>
      <c r="L1578" s="28">
        <v>0</v>
      </c>
      <c r="M1578" s="28">
        <v>0</v>
      </c>
      <c r="N1578" s="21"/>
      <c r="O1578" s="21"/>
      <c r="P1578" s="21"/>
      <c r="Q1578" s="65"/>
    </row>
    <row r="1579" spans="3:17" s="7" customFormat="1">
      <c r="C1579" s="128"/>
      <c r="D1579" s="102"/>
      <c r="E1579" s="129"/>
      <c r="F1579" s="118"/>
      <c r="G1579" s="118"/>
      <c r="H1579" s="59" t="s">
        <v>35</v>
      </c>
      <c r="I1579" s="31">
        <v>0</v>
      </c>
      <c r="J1579" s="32">
        <v>0</v>
      </c>
      <c r="K1579" s="32">
        <v>0</v>
      </c>
      <c r="L1579" s="28">
        <v>0</v>
      </c>
      <c r="M1579" s="28">
        <v>0</v>
      </c>
      <c r="N1579" s="21"/>
      <c r="O1579" s="21"/>
      <c r="P1579" s="21"/>
      <c r="Q1579" s="65"/>
    </row>
    <row r="1580" spans="3:17" s="7" customFormat="1">
      <c r="C1580" s="126" t="s">
        <v>762</v>
      </c>
      <c r="D1580" s="100" t="s">
        <v>763</v>
      </c>
      <c r="E1580" s="116" t="s">
        <v>764</v>
      </c>
      <c r="F1580" s="116">
        <v>2021</v>
      </c>
      <c r="G1580" s="116">
        <v>2023</v>
      </c>
      <c r="H1580" s="59" t="s">
        <v>19</v>
      </c>
      <c r="I1580" s="22">
        <f>I1581+I1582+I1583+I1584</f>
        <v>40836.1</v>
      </c>
      <c r="J1580" s="4">
        <f t="shared" ref="J1580:M1580" si="622">J1581+J1582+J1583+J1584</f>
        <v>40836.1</v>
      </c>
      <c r="K1580" s="4">
        <f t="shared" si="622"/>
        <v>40836.1</v>
      </c>
      <c r="L1580" s="28">
        <f t="shared" si="622"/>
        <v>6779.6</v>
      </c>
      <c r="M1580" s="28">
        <f t="shared" si="622"/>
        <v>6779.6</v>
      </c>
      <c r="N1580" s="21">
        <f t="shared" si="610"/>
        <v>16.60197717215895</v>
      </c>
      <c r="O1580" s="21">
        <f t="shared" si="611"/>
        <v>16.60197717215895</v>
      </c>
      <c r="P1580" s="21">
        <f t="shared" si="612"/>
        <v>16.60197717215895</v>
      </c>
      <c r="Q1580" s="65"/>
    </row>
    <row r="1581" spans="3:17" s="7" customFormat="1">
      <c r="C1581" s="127"/>
      <c r="D1581" s="101"/>
      <c r="E1581" s="110"/>
      <c r="F1581" s="117"/>
      <c r="G1581" s="117"/>
      <c r="H1581" s="59" t="s">
        <v>20</v>
      </c>
      <c r="I1581" s="42">
        <v>4492</v>
      </c>
      <c r="J1581" s="43">
        <v>4492</v>
      </c>
      <c r="K1581" s="43">
        <v>4492</v>
      </c>
      <c r="L1581" s="28">
        <v>745.8</v>
      </c>
      <c r="M1581" s="28">
        <f>L1581</f>
        <v>745.8</v>
      </c>
      <c r="N1581" s="21">
        <f t="shared" si="610"/>
        <v>16.602849510240429</v>
      </c>
      <c r="O1581" s="21">
        <f t="shared" si="611"/>
        <v>16.602849510240429</v>
      </c>
      <c r="P1581" s="21">
        <f t="shared" si="612"/>
        <v>16.602849510240429</v>
      </c>
      <c r="Q1581" s="65"/>
    </row>
    <row r="1582" spans="3:17" s="7" customFormat="1">
      <c r="C1582" s="127"/>
      <c r="D1582" s="101"/>
      <c r="E1582" s="110"/>
      <c r="F1582" s="117"/>
      <c r="G1582" s="117"/>
      <c r="H1582" s="59" t="s">
        <v>21</v>
      </c>
      <c r="I1582" s="42">
        <v>36344.1</v>
      </c>
      <c r="J1582" s="43">
        <v>36344.1</v>
      </c>
      <c r="K1582" s="43">
        <v>36344.1</v>
      </c>
      <c r="L1582" s="28">
        <v>6033.8</v>
      </c>
      <c r="M1582" s="28">
        <f>L1582</f>
        <v>6033.8</v>
      </c>
      <c r="N1582" s="21">
        <f t="shared" si="610"/>
        <v>16.601869354310605</v>
      </c>
      <c r="O1582" s="21">
        <f t="shared" si="611"/>
        <v>16.601869354310605</v>
      </c>
      <c r="P1582" s="21">
        <f t="shared" si="612"/>
        <v>16.601869354310605</v>
      </c>
      <c r="Q1582" s="65"/>
    </row>
    <row r="1583" spans="3:17" s="7" customFormat="1">
      <c r="C1583" s="127"/>
      <c r="D1583" s="101"/>
      <c r="E1583" s="110"/>
      <c r="F1583" s="117"/>
      <c r="G1583" s="117"/>
      <c r="H1583" s="59" t="s">
        <v>31</v>
      </c>
      <c r="I1583" s="31"/>
      <c r="J1583" s="32"/>
      <c r="K1583" s="32"/>
      <c r="L1583" s="28"/>
      <c r="M1583" s="28"/>
      <c r="N1583" s="21"/>
      <c r="O1583" s="21"/>
      <c r="P1583" s="21"/>
      <c r="Q1583" s="65"/>
    </row>
    <row r="1584" spans="3:17" s="7" customFormat="1">
      <c r="C1584" s="128"/>
      <c r="D1584" s="102"/>
      <c r="E1584" s="111"/>
      <c r="F1584" s="118"/>
      <c r="G1584" s="118"/>
      <c r="H1584" s="59" t="s">
        <v>35</v>
      </c>
      <c r="I1584" s="31">
        <v>0</v>
      </c>
      <c r="J1584" s="32">
        <v>0</v>
      </c>
      <c r="K1584" s="32">
        <v>0</v>
      </c>
      <c r="L1584" s="28"/>
      <c r="M1584" s="28"/>
      <c r="N1584" s="21"/>
      <c r="O1584" s="21"/>
      <c r="P1584" s="21"/>
      <c r="Q1584" s="65"/>
    </row>
    <row r="1585" spans="3:17" s="7" customFormat="1" hidden="1">
      <c r="C1585" s="126" t="s">
        <v>765</v>
      </c>
      <c r="D1585" s="100" t="s">
        <v>766</v>
      </c>
      <c r="E1585" s="116" t="s">
        <v>767</v>
      </c>
      <c r="F1585" s="116"/>
      <c r="G1585" s="116"/>
      <c r="H1585" s="59" t="s">
        <v>19</v>
      </c>
      <c r="I1585" s="22">
        <f>I1586+I1587+I1588+I1589</f>
        <v>0</v>
      </c>
      <c r="J1585" s="4">
        <f t="shared" ref="J1585:K1585" si="623">J1586+J1587+J1588+J1589</f>
        <v>0</v>
      </c>
      <c r="K1585" s="4">
        <f t="shared" si="623"/>
        <v>0</v>
      </c>
      <c r="L1585" s="28">
        <f t="shared" ref="L1585:M1585" si="624">L1586+L1587+L1588</f>
        <v>0</v>
      </c>
      <c r="M1585" s="28">
        <f t="shared" si="624"/>
        <v>0</v>
      </c>
      <c r="N1585" s="21"/>
      <c r="O1585" s="21"/>
      <c r="P1585" s="21"/>
      <c r="Q1585" s="65"/>
    </row>
    <row r="1586" spans="3:17" s="7" customFormat="1" hidden="1">
      <c r="C1586" s="127"/>
      <c r="D1586" s="101"/>
      <c r="E1586" s="117"/>
      <c r="F1586" s="117"/>
      <c r="G1586" s="117"/>
      <c r="H1586" s="59" t="s">
        <v>20</v>
      </c>
      <c r="I1586" s="31">
        <f t="shared" ref="I1586:K1589" si="625">I1591</f>
        <v>0</v>
      </c>
      <c r="J1586" s="32">
        <f t="shared" si="625"/>
        <v>0</v>
      </c>
      <c r="K1586" s="32">
        <f t="shared" si="625"/>
        <v>0</v>
      </c>
      <c r="L1586" s="28"/>
      <c r="M1586" s="28"/>
      <c r="N1586" s="21"/>
      <c r="O1586" s="21"/>
      <c r="P1586" s="21"/>
      <c r="Q1586" s="65"/>
    </row>
    <row r="1587" spans="3:17" s="7" customFormat="1" hidden="1">
      <c r="C1587" s="127"/>
      <c r="D1587" s="101"/>
      <c r="E1587" s="117"/>
      <c r="F1587" s="117"/>
      <c r="G1587" s="117"/>
      <c r="H1587" s="59" t="s">
        <v>21</v>
      </c>
      <c r="I1587" s="31">
        <f t="shared" si="625"/>
        <v>0</v>
      </c>
      <c r="J1587" s="32">
        <f t="shared" si="625"/>
        <v>0</v>
      </c>
      <c r="K1587" s="32">
        <f t="shared" si="625"/>
        <v>0</v>
      </c>
      <c r="L1587" s="28"/>
      <c r="M1587" s="28"/>
      <c r="N1587" s="21"/>
      <c r="O1587" s="21"/>
      <c r="P1587" s="21"/>
      <c r="Q1587" s="65"/>
    </row>
    <row r="1588" spans="3:17" s="7" customFormat="1" hidden="1">
      <c r="C1588" s="127"/>
      <c r="D1588" s="101"/>
      <c r="E1588" s="117"/>
      <c r="F1588" s="117"/>
      <c r="G1588" s="117"/>
      <c r="H1588" s="59" t="s">
        <v>31</v>
      </c>
      <c r="I1588" s="31">
        <f t="shared" si="625"/>
        <v>0</v>
      </c>
      <c r="J1588" s="32">
        <f t="shared" si="625"/>
        <v>0</v>
      </c>
      <c r="K1588" s="32">
        <f t="shared" si="625"/>
        <v>0</v>
      </c>
      <c r="L1588" s="28"/>
      <c r="M1588" s="28"/>
      <c r="N1588" s="21"/>
      <c r="O1588" s="21"/>
      <c r="P1588" s="21"/>
      <c r="Q1588" s="65"/>
    </row>
    <row r="1589" spans="3:17" s="7" customFormat="1" hidden="1">
      <c r="C1589" s="127"/>
      <c r="D1589" s="101"/>
      <c r="E1589" s="117"/>
      <c r="F1589" s="117"/>
      <c r="G1589" s="117"/>
      <c r="H1589" s="59" t="s">
        <v>35</v>
      </c>
      <c r="I1589" s="31">
        <f t="shared" si="625"/>
        <v>0</v>
      </c>
      <c r="J1589" s="32">
        <f t="shared" si="625"/>
        <v>0</v>
      </c>
      <c r="K1589" s="32">
        <f t="shared" si="625"/>
        <v>0</v>
      </c>
      <c r="L1589" s="28"/>
      <c r="M1589" s="28"/>
      <c r="N1589" s="21"/>
      <c r="O1589" s="21"/>
      <c r="P1589" s="21"/>
      <c r="Q1589" s="65"/>
    </row>
    <row r="1590" spans="3:17" s="7" customFormat="1" hidden="1">
      <c r="C1590" s="126" t="s">
        <v>768</v>
      </c>
      <c r="D1590" s="100" t="s">
        <v>769</v>
      </c>
      <c r="E1590" s="116" t="s">
        <v>767</v>
      </c>
      <c r="F1590" s="116"/>
      <c r="G1590" s="116"/>
      <c r="H1590" s="59" t="s">
        <v>19</v>
      </c>
      <c r="I1590" s="22">
        <f>I1591+I1592+I1593+I1594</f>
        <v>0</v>
      </c>
      <c r="J1590" s="4">
        <f t="shared" ref="J1590:K1590" si="626">J1591+J1592+J1593+J1594</f>
        <v>0</v>
      </c>
      <c r="K1590" s="4">
        <f t="shared" si="626"/>
        <v>0</v>
      </c>
      <c r="L1590" s="28">
        <f t="shared" ref="L1590:M1590" si="627">L1591+L1592+L1593</f>
        <v>0</v>
      </c>
      <c r="M1590" s="28">
        <f t="shared" si="627"/>
        <v>0</v>
      </c>
      <c r="N1590" s="21"/>
      <c r="O1590" s="21"/>
      <c r="P1590" s="21"/>
      <c r="Q1590" s="65"/>
    </row>
    <row r="1591" spans="3:17" s="7" customFormat="1" hidden="1">
      <c r="C1591" s="127"/>
      <c r="D1591" s="101"/>
      <c r="E1591" s="117"/>
      <c r="F1591" s="117"/>
      <c r="G1591" s="117"/>
      <c r="H1591" s="59" t="s">
        <v>20</v>
      </c>
      <c r="I1591" s="31"/>
      <c r="J1591" s="32"/>
      <c r="K1591" s="32"/>
      <c r="L1591" s="28"/>
      <c r="M1591" s="28"/>
      <c r="N1591" s="21"/>
      <c r="O1591" s="21"/>
      <c r="P1591" s="21"/>
      <c r="Q1591" s="65"/>
    </row>
    <row r="1592" spans="3:17" s="7" customFormat="1" hidden="1">
      <c r="C1592" s="127"/>
      <c r="D1592" s="101"/>
      <c r="E1592" s="117"/>
      <c r="F1592" s="117"/>
      <c r="G1592" s="117"/>
      <c r="H1592" s="59" t="s">
        <v>21</v>
      </c>
      <c r="I1592" s="31">
        <v>0</v>
      </c>
      <c r="J1592" s="32">
        <v>0</v>
      </c>
      <c r="K1592" s="32">
        <v>0</v>
      </c>
      <c r="L1592" s="28"/>
      <c r="M1592" s="28"/>
      <c r="N1592" s="21"/>
      <c r="O1592" s="21"/>
      <c r="P1592" s="21"/>
      <c r="Q1592" s="65"/>
    </row>
    <row r="1593" spans="3:17" s="7" customFormat="1" hidden="1">
      <c r="C1593" s="127"/>
      <c r="D1593" s="101"/>
      <c r="E1593" s="117"/>
      <c r="F1593" s="117"/>
      <c r="G1593" s="117"/>
      <c r="H1593" s="59" t="s">
        <v>31</v>
      </c>
      <c r="I1593" s="31">
        <v>0</v>
      </c>
      <c r="J1593" s="32">
        <v>0</v>
      </c>
      <c r="K1593" s="32">
        <v>0</v>
      </c>
      <c r="L1593" s="28"/>
      <c r="M1593" s="28"/>
      <c r="N1593" s="21"/>
      <c r="O1593" s="21"/>
      <c r="P1593" s="21"/>
      <c r="Q1593" s="65"/>
    </row>
    <row r="1594" spans="3:17" s="7" customFormat="1" hidden="1">
      <c r="C1594" s="127"/>
      <c r="D1594" s="101"/>
      <c r="E1594" s="117"/>
      <c r="F1594" s="117"/>
      <c r="G1594" s="117"/>
      <c r="H1594" s="59" t="s">
        <v>35</v>
      </c>
      <c r="I1594" s="31"/>
      <c r="J1594" s="32"/>
      <c r="K1594" s="32"/>
      <c r="L1594" s="28"/>
      <c r="M1594" s="28"/>
      <c r="N1594" s="21"/>
      <c r="O1594" s="21"/>
      <c r="P1594" s="21"/>
      <c r="Q1594" s="65"/>
    </row>
    <row r="1595" spans="3:17" s="7" customFormat="1" hidden="1">
      <c r="C1595" s="126" t="s">
        <v>770</v>
      </c>
      <c r="D1595" s="100" t="s">
        <v>771</v>
      </c>
      <c r="E1595" s="116" t="s">
        <v>772</v>
      </c>
      <c r="F1595" s="116"/>
      <c r="G1595" s="116"/>
      <c r="H1595" s="59" t="s">
        <v>19</v>
      </c>
      <c r="I1595" s="22">
        <f>I1596+I1597+I1598+I1599</f>
        <v>0</v>
      </c>
      <c r="J1595" s="4">
        <f t="shared" ref="J1595:M1595" si="628">J1596+J1597+J1598+J1599</f>
        <v>0</v>
      </c>
      <c r="K1595" s="4">
        <f t="shared" si="628"/>
        <v>0</v>
      </c>
      <c r="L1595" s="28">
        <f t="shared" si="628"/>
        <v>0</v>
      </c>
      <c r="M1595" s="28">
        <f t="shared" si="628"/>
        <v>0</v>
      </c>
      <c r="N1595" s="21"/>
      <c r="O1595" s="21"/>
      <c r="P1595" s="21"/>
      <c r="Q1595" s="65"/>
    </row>
    <row r="1596" spans="3:17" s="7" customFormat="1" hidden="1">
      <c r="C1596" s="127"/>
      <c r="D1596" s="101"/>
      <c r="E1596" s="110"/>
      <c r="F1596" s="117"/>
      <c r="G1596" s="117"/>
      <c r="H1596" s="59" t="s">
        <v>20</v>
      </c>
      <c r="I1596" s="31">
        <f t="shared" ref="I1596:K1597" si="629">I1601</f>
        <v>0</v>
      </c>
      <c r="J1596" s="32">
        <f t="shared" si="629"/>
        <v>0</v>
      </c>
      <c r="K1596" s="32">
        <f t="shared" si="629"/>
        <v>0</v>
      </c>
      <c r="L1596" s="28"/>
      <c r="M1596" s="28"/>
      <c r="N1596" s="21"/>
      <c r="O1596" s="21"/>
      <c r="P1596" s="21"/>
      <c r="Q1596" s="65"/>
    </row>
    <row r="1597" spans="3:17" s="7" customFormat="1" hidden="1">
      <c r="C1597" s="127"/>
      <c r="D1597" s="101"/>
      <c r="E1597" s="110"/>
      <c r="F1597" s="117"/>
      <c r="G1597" s="117"/>
      <c r="H1597" s="59" t="s">
        <v>21</v>
      </c>
      <c r="I1597" s="31">
        <f t="shared" si="629"/>
        <v>0</v>
      </c>
      <c r="J1597" s="32">
        <f t="shared" si="629"/>
        <v>0</v>
      </c>
      <c r="K1597" s="32">
        <f t="shared" si="629"/>
        <v>0</v>
      </c>
      <c r="L1597" s="28"/>
      <c r="M1597" s="28"/>
      <c r="N1597" s="21"/>
      <c r="O1597" s="21"/>
      <c r="P1597" s="21"/>
      <c r="Q1597" s="65"/>
    </row>
    <row r="1598" spans="3:17" s="7" customFormat="1" hidden="1">
      <c r="C1598" s="127"/>
      <c r="D1598" s="101"/>
      <c r="E1598" s="110"/>
      <c r="F1598" s="117"/>
      <c r="G1598" s="117"/>
      <c r="H1598" s="59" t="s">
        <v>31</v>
      </c>
      <c r="I1598" s="31">
        <v>0</v>
      </c>
      <c r="J1598" s="32">
        <v>0</v>
      </c>
      <c r="K1598" s="32">
        <v>0</v>
      </c>
      <c r="L1598" s="28"/>
      <c r="M1598" s="28"/>
      <c r="N1598" s="21"/>
      <c r="O1598" s="21"/>
      <c r="P1598" s="21"/>
      <c r="Q1598" s="65"/>
    </row>
    <row r="1599" spans="3:17" s="7" customFormat="1" hidden="1">
      <c r="C1599" s="128"/>
      <c r="D1599" s="102"/>
      <c r="E1599" s="111"/>
      <c r="F1599" s="118"/>
      <c r="G1599" s="118"/>
      <c r="H1599" s="59" t="s">
        <v>35</v>
      </c>
      <c r="I1599" s="31">
        <v>0</v>
      </c>
      <c r="J1599" s="32">
        <v>0</v>
      </c>
      <c r="K1599" s="32">
        <v>0</v>
      </c>
      <c r="L1599" s="28"/>
      <c r="M1599" s="28"/>
      <c r="N1599" s="21"/>
      <c r="O1599" s="21"/>
      <c r="P1599" s="21"/>
      <c r="Q1599" s="65"/>
    </row>
    <row r="1600" spans="3:17" s="7" customFormat="1" hidden="1">
      <c r="C1600" s="126" t="s">
        <v>773</v>
      </c>
      <c r="D1600" s="100" t="s">
        <v>774</v>
      </c>
      <c r="E1600" s="116" t="s">
        <v>772</v>
      </c>
      <c r="F1600" s="116"/>
      <c r="G1600" s="116"/>
      <c r="H1600" s="59" t="s">
        <v>19</v>
      </c>
      <c r="I1600" s="22">
        <f>I1601+I1602+I1603+I1604</f>
        <v>0</v>
      </c>
      <c r="J1600" s="4">
        <f t="shared" ref="J1600:M1600" si="630">J1601+J1602+J1603+J1604</f>
        <v>0</v>
      </c>
      <c r="K1600" s="4">
        <f t="shared" si="630"/>
        <v>0</v>
      </c>
      <c r="L1600" s="28">
        <f t="shared" si="630"/>
        <v>0</v>
      </c>
      <c r="M1600" s="28">
        <f t="shared" si="630"/>
        <v>0</v>
      </c>
      <c r="N1600" s="21"/>
      <c r="O1600" s="21"/>
      <c r="P1600" s="21"/>
      <c r="Q1600" s="65"/>
    </row>
    <row r="1601" spans="3:17" s="7" customFormat="1" hidden="1">
      <c r="C1601" s="127"/>
      <c r="D1601" s="101"/>
      <c r="E1601" s="110"/>
      <c r="F1601" s="117"/>
      <c r="G1601" s="117"/>
      <c r="H1601" s="59" t="s">
        <v>20</v>
      </c>
      <c r="I1601" s="44"/>
      <c r="J1601" s="45"/>
      <c r="K1601" s="45"/>
      <c r="L1601" s="28"/>
      <c r="M1601" s="28"/>
      <c r="N1601" s="21"/>
      <c r="O1601" s="21"/>
      <c r="P1601" s="21"/>
      <c r="Q1601" s="65"/>
    </row>
    <row r="1602" spans="3:17" s="7" customFormat="1" hidden="1">
      <c r="C1602" s="127"/>
      <c r="D1602" s="101"/>
      <c r="E1602" s="110"/>
      <c r="F1602" s="117"/>
      <c r="G1602" s="117"/>
      <c r="H1602" s="59" t="s">
        <v>21</v>
      </c>
      <c r="I1602" s="44"/>
      <c r="J1602" s="45"/>
      <c r="K1602" s="45"/>
      <c r="L1602" s="28"/>
      <c r="M1602" s="28"/>
      <c r="N1602" s="21"/>
      <c r="O1602" s="21"/>
      <c r="P1602" s="21"/>
      <c r="Q1602" s="65"/>
    </row>
    <row r="1603" spans="3:17" s="7" customFormat="1" hidden="1">
      <c r="C1603" s="127"/>
      <c r="D1603" s="101"/>
      <c r="E1603" s="110"/>
      <c r="F1603" s="117"/>
      <c r="G1603" s="117"/>
      <c r="H1603" s="59" t="s">
        <v>31</v>
      </c>
      <c r="I1603" s="31">
        <v>0</v>
      </c>
      <c r="J1603" s="32">
        <v>0</v>
      </c>
      <c r="K1603" s="32">
        <v>0</v>
      </c>
      <c r="L1603" s="28"/>
      <c r="M1603" s="28"/>
      <c r="N1603" s="21"/>
      <c r="O1603" s="21"/>
      <c r="P1603" s="21"/>
      <c r="Q1603" s="65"/>
    </row>
    <row r="1604" spans="3:17" s="7" customFormat="1" hidden="1">
      <c r="C1604" s="128"/>
      <c r="D1604" s="102"/>
      <c r="E1604" s="111"/>
      <c r="F1604" s="118"/>
      <c r="G1604" s="118"/>
      <c r="H1604" s="59" t="s">
        <v>35</v>
      </c>
      <c r="I1604" s="31">
        <v>0</v>
      </c>
      <c r="J1604" s="32">
        <v>0</v>
      </c>
      <c r="K1604" s="32">
        <v>0</v>
      </c>
      <c r="L1604" s="28"/>
      <c r="M1604" s="28"/>
      <c r="N1604" s="21"/>
      <c r="O1604" s="21"/>
      <c r="P1604" s="21"/>
      <c r="Q1604" s="65"/>
    </row>
    <row r="1605" spans="3:17" s="7" customFormat="1" hidden="1">
      <c r="C1605" s="126" t="s">
        <v>775</v>
      </c>
      <c r="D1605" s="100" t="s">
        <v>776</v>
      </c>
      <c r="E1605" s="129" t="s">
        <v>290</v>
      </c>
      <c r="F1605" s="116"/>
      <c r="G1605" s="116"/>
      <c r="H1605" s="59" t="s">
        <v>19</v>
      </c>
      <c r="I1605" s="22">
        <f>I1606+I1607+I1608+I1609</f>
        <v>0</v>
      </c>
      <c r="J1605" s="4">
        <f t="shared" ref="J1605:M1605" si="631">J1606+J1607+J1608+J1609</f>
        <v>0</v>
      </c>
      <c r="K1605" s="4">
        <f t="shared" si="631"/>
        <v>0</v>
      </c>
      <c r="L1605" s="28">
        <f t="shared" si="631"/>
        <v>0</v>
      </c>
      <c r="M1605" s="28">
        <f t="shared" si="631"/>
        <v>0</v>
      </c>
      <c r="N1605" s="21"/>
      <c r="O1605" s="21"/>
      <c r="P1605" s="21"/>
      <c r="Q1605" s="65"/>
    </row>
    <row r="1606" spans="3:17" s="7" customFormat="1" hidden="1">
      <c r="C1606" s="127"/>
      <c r="D1606" s="101"/>
      <c r="E1606" s="129"/>
      <c r="F1606" s="117"/>
      <c r="G1606" s="117"/>
      <c r="H1606" s="59" t="s">
        <v>20</v>
      </c>
      <c r="I1606" s="31">
        <f t="shared" ref="I1606:K1607" si="632">I1611</f>
        <v>0</v>
      </c>
      <c r="J1606" s="32">
        <f t="shared" si="632"/>
        <v>0</v>
      </c>
      <c r="K1606" s="32">
        <f t="shared" si="632"/>
        <v>0</v>
      </c>
      <c r="L1606" s="28"/>
      <c r="M1606" s="28"/>
      <c r="N1606" s="21"/>
      <c r="O1606" s="21"/>
      <c r="P1606" s="21"/>
      <c r="Q1606" s="65"/>
    </row>
    <row r="1607" spans="3:17" s="7" customFormat="1" hidden="1">
      <c r="C1607" s="127"/>
      <c r="D1607" s="101"/>
      <c r="E1607" s="129"/>
      <c r="F1607" s="117"/>
      <c r="G1607" s="117"/>
      <c r="H1607" s="59" t="s">
        <v>21</v>
      </c>
      <c r="I1607" s="31">
        <f t="shared" si="632"/>
        <v>0</v>
      </c>
      <c r="J1607" s="32">
        <f t="shared" si="632"/>
        <v>0</v>
      </c>
      <c r="K1607" s="32">
        <f t="shared" si="632"/>
        <v>0</v>
      </c>
      <c r="L1607" s="28"/>
      <c r="M1607" s="28"/>
      <c r="N1607" s="21"/>
      <c r="O1607" s="21"/>
      <c r="P1607" s="21"/>
      <c r="Q1607" s="65"/>
    </row>
    <row r="1608" spans="3:17" s="7" customFormat="1" hidden="1">
      <c r="C1608" s="127"/>
      <c r="D1608" s="101"/>
      <c r="E1608" s="129"/>
      <c r="F1608" s="117"/>
      <c r="G1608" s="117"/>
      <c r="H1608" s="59" t="s">
        <v>31</v>
      </c>
      <c r="I1608" s="31">
        <v>0</v>
      </c>
      <c r="J1608" s="32">
        <v>0</v>
      </c>
      <c r="K1608" s="32">
        <v>0</v>
      </c>
      <c r="L1608" s="28"/>
      <c r="M1608" s="28"/>
      <c r="N1608" s="21"/>
      <c r="O1608" s="21"/>
      <c r="P1608" s="21"/>
      <c r="Q1608" s="65"/>
    </row>
    <row r="1609" spans="3:17" s="7" customFormat="1" hidden="1">
      <c r="C1609" s="128"/>
      <c r="D1609" s="102"/>
      <c r="E1609" s="129"/>
      <c r="F1609" s="118"/>
      <c r="G1609" s="118"/>
      <c r="H1609" s="59" t="s">
        <v>35</v>
      </c>
      <c r="I1609" s="31">
        <v>0</v>
      </c>
      <c r="J1609" s="32">
        <v>0</v>
      </c>
      <c r="K1609" s="32">
        <v>0</v>
      </c>
      <c r="L1609" s="28"/>
      <c r="M1609" s="28"/>
      <c r="N1609" s="21"/>
      <c r="O1609" s="21"/>
      <c r="P1609" s="21"/>
      <c r="Q1609" s="65"/>
    </row>
    <row r="1610" spans="3:17" s="7" customFormat="1" hidden="1">
      <c r="C1610" s="126" t="s">
        <v>777</v>
      </c>
      <c r="D1610" s="100" t="s">
        <v>778</v>
      </c>
      <c r="E1610" s="129" t="s">
        <v>290</v>
      </c>
      <c r="F1610" s="116"/>
      <c r="G1610" s="116"/>
      <c r="H1610" s="59" t="s">
        <v>19</v>
      </c>
      <c r="I1610" s="22">
        <f>I1611+I1612+I1613+I1614</f>
        <v>0</v>
      </c>
      <c r="J1610" s="4">
        <f t="shared" ref="J1610:M1610" si="633">J1611+J1612+J1613+J1614</f>
        <v>0</v>
      </c>
      <c r="K1610" s="4">
        <f t="shared" si="633"/>
        <v>0</v>
      </c>
      <c r="L1610" s="28">
        <f t="shared" si="633"/>
        <v>0</v>
      </c>
      <c r="M1610" s="28">
        <f t="shared" si="633"/>
        <v>0</v>
      </c>
      <c r="N1610" s="21"/>
      <c r="O1610" s="21"/>
      <c r="P1610" s="21"/>
      <c r="Q1610" s="65"/>
    </row>
    <row r="1611" spans="3:17" s="7" customFormat="1" hidden="1">
      <c r="C1611" s="127"/>
      <c r="D1611" s="101"/>
      <c r="E1611" s="129"/>
      <c r="F1611" s="117"/>
      <c r="G1611" s="117"/>
      <c r="H1611" s="59" t="s">
        <v>20</v>
      </c>
      <c r="I1611" s="44"/>
      <c r="J1611" s="45"/>
      <c r="K1611" s="45"/>
      <c r="L1611" s="28"/>
      <c r="M1611" s="28"/>
      <c r="N1611" s="21"/>
      <c r="O1611" s="21"/>
      <c r="P1611" s="21"/>
      <c r="Q1611" s="65"/>
    </row>
    <row r="1612" spans="3:17" s="7" customFormat="1" hidden="1">
      <c r="C1612" s="127"/>
      <c r="D1612" s="101"/>
      <c r="E1612" s="129"/>
      <c r="F1612" s="117"/>
      <c r="G1612" s="117"/>
      <c r="H1612" s="59" t="s">
        <v>21</v>
      </c>
      <c r="I1612" s="44"/>
      <c r="J1612" s="45"/>
      <c r="K1612" s="45"/>
      <c r="L1612" s="28"/>
      <c r="M1612" s="28"/>
      <c r="N1612" s="21"/>
      <c r="O1612" s="21"/>
      <c r="P1612" s="21"/>
      <c r="Q1612" s="65"/>
    </row>
    <row r="1613" spans="3:17" s="7" customFormat="1" hidden="1">
      <c r="C1613" s="127"/>
      <c r="D1613" s="101"/>
      <c r="E1613" s="129"/>
      <c r="F1613" s="117"/>
      <c r="G1613" s="117"/>
      <c r="H1613" s="59" t="s">
        <v>31</v>
      </c>
      <c r="I1613" s="31">
        <v>0</v>
      </c>
      <c r="J1613" s="32">
        <v>0</v>
      </c>
      <c r="K1613" s="32">
        <v>0</v>
      </c>
      <c r="L1613" s="28"/>
      <c r="M1613" s="28"/>
      <c r="N1613" s="21"/>
      <c r="O1613" s="21"/>
      <c r="P1613" s="21"/>
      <c r="Q1613" s="65"/>
    </row>
    <row r="1614" spans="3:17" s="7" customFormat="1" hidden="1">
      <c r="C1614" s="128"/>
      <c r="D1614" s="102"/>
      <c r="E1614" s="129"/>
      <c r="F1614" s="118"/>
      <c r="G1614" s="118"/>
      <c r="H1614" s="59" t="s">
        <v>35</v>
      </c>
      <c r="I1614" s="31">
        <v>0</v>
      </c>
      <c r="J1614" s="32">
        <v>0</v>
      </c>
      <c r="K1614" s="32">
        <v>0</v>
      </c>
      <c r="L1614" s="28"/>
      <c r="M1614" s="28"/>
      <c r="N1614" s="21"/>
      <c r="O1614" s="21"/>
      <c r="P1614" s="21"/>
      <c r="Q1614" s="65"/>
    </row>
    <row r="1615" spans="3:17" s="7" customFormat="1" hidden="1">
      <c r="C1615" s="126" t="s">
        <v>779</v>
      </c>
      <c r="D1615" s="100" t="s">
        <v>780</v>
      </c>
      <c r="E1615" s="129" t="s">
        <v>290</v>
      </c>
      <c r="F1615" s="116"/>
      <c r="G1615" s="116"/>
      <c r="H1615" s="59" t="s">
        <v>19</v>
      </c>
      <c r="I1615" s="22">
        <f>I1616+I1617+I1618+I1619</f>
        <v>0</v>
      </c>
      <c r="J1615" s="4">
        <f t="shared" ref="J1615:M1615" si="634">J1616+J1617+J1618+J1619</f>
        <v>0</v>
      </c>
      <c r="K1615" s="4">
        <f t="shared" si="634"/>
        <v>0</v>
      </c>
      <c r="L1615" s="28">
        <f t="shared" si="634"/>
        <v>0</v>
      </c>
      <c r="M1615" s="28">
        <f t="shared" si="634"/>
        <v>0</v>
      </c>
      <c r="N1615" s="21"/>
      <c r="O1615" s="21"/>
      <c r="P1615" s="21"/>
      <c r="Q1615" s="65"/>
    </row>
    <row r="1616" spans="3:17" s="7" customFormat="1" hidden="1">
      <c r="C1616" s="127"/>
      <c r="D1616" s="101"/>
      <c r="E1616" s="129"/>
      <c r="F1616" s="117"/>
      <c r="G1616" s="117"/>
      <c r="H1616" s="59" t="s">
        <v>20</v>
      </c>
      <c r="I1616" s="31">
        <f t="shared" ref="I1616:K1617" si="635">I1621</f>
        <v>0</v>
      </c>
      <c r="J1616" s="32">
        <f t="shared" si="635"/>
        <v>0</v>
      </c>
      <c r="K1616" s="32">
        <f t="shared" si="635"/>
        <v>0</v>
      </c>
      <c r="L1616" s="28"/>
      <c r="M1616" s="28"/>
      <c r="N1616" s="21"/>
      <c r="O1616" s="21"/>
      <c r="P1616" s="21"/>
      <c r="Q1616" s="65"/>
    </row>
    <row r="1617" spans="3:17" s="7" customFormat="1" hidden="1">
      <c r="C1617" s="127"/>
      <c r="D1617" s="101"/>
      <c r="E1617" s="129"/>
      <c r="F1617" s="117"/>
      <c r="G1617" s="117"/>
      <c r="H1617" s="59" t="s">
        <v>21</v>
      </c>
      <c r="I1617" s="31">
        <f t="shared" si="635"/>
        <v>0</v>
      </c>
      <c r="J1617" s="32">
        <f t="shared" si="635"/>
        <v>0</v>
      </c>
      <c r="K1617" s="32">
        <f t="shared" si="635"/>
        <v>0</v>
      </c>
      <c r="L1617" s="28"/>
      <c r="M1617" s="28"/>
      <c r="N1617" s="21"/>
      <c r="O1617" s="21"/>
      <c r="P1617" s="21"/>
      <c r="Q1617" s="65"/>
    </row>
    <row r="1618" spans="3:17" s="7" customFormat="1" hidden="1">
      <c r="C1618" s="127"/>
      <c r="D1618" s="101"/>
      <c r="E1618" s="129"/>
      <c r="F1618" s="117"/>
      <c r="G1618" s="117"/>
      <c r="H1618" s="59" t="s">
        <v>31</v>
      </c>
      <c r="I1618" s="31">
        <v>0</v>
      </c>
      <c r="J1618" s="32">
        <v>0</v>
      </c>
      <c r="K1618" s="32">
        <v>0</v>
      </c>
      <c r="L1618" s="28"/>
      <c r="M1618" s="28"/>
      <c r="N1618" s="21"/>
      <c r="O1618" s="21"/>
      <c r="P1618" s="21"/>
      <c r="Q1618" s="65"/>
    </row>
    <row r="1619" spans="3:17" s="7" customFormat="1" hidden="1">
      <c r="C1619" s="128"/>
      <c r="D1619" s="102"/>
      <c r="E1619" s="129"/>
      <c r="F1619" s="118"/>
      <c r="G1619" s="118"/>
      <c r="H1619" s="59" t="s">
        <v>35</v>
      </c>
      <c r="I1619" s="31">
        <v>0</v>
      </c>
      <c r="J1619" s="32">
        <v>0</v>
      </c>
      <c r="K1619" s="32">
        <v>0</v>
      </c>
      <c r="L1619" s="28"/>
      <c r="M1619" s="28"/>
      <c r="N1619" s="21"/>
      <c r="O1619" s="21"/>
      <c r="P1619" s="21"/>
      <c r="Q1619" s="65"/>
    </row>
    <row r="1620" spans="3:17" s="7" customFormat="1" hidden="1">
      <c r="C1620" s="126" t="s">
        <v>781</v>
      </c>
      <c r="D1620" s="100" t="s">
        <v>782</v>
      </c>
      <c r="E1620" s="129" t="s">
        <v>290</v>
      </c>
      <c r="F1620" s="116"/>
      <c r="G1620" s="116"/>
      <c r="H1620" s="59" t="s">
        <v>19</v>
      </c>
      <c r="I1620" s="22">
        <f>I1621+I1622+I1623+I1624</f>
        <v>0</v>
      </c>
      <c r="J1620" s="4">
        <f t="shared" ref="J1620:M1620" si="636">J1621+J1622+J1623+J1624</f>
        <v>0</v>
      </c>
      <c r="K1620" s="4">
        <f t="shared" si="636"/>
        <v>0</v>
      </c>
      <c r="L1620" s="28">
        <f t="shared" si="636"/>
        <v>0</v>
      </c>
      <c r="M1620" s="28">
        <f t="shared" si="636"/>
        <v>0</v>
      </c>
      <c r="N1620" s="21"/>
      <c r="O1620" s="21"/>
      <c r="P1620" s="21"/>
      <c r="Q1620" s="65"/>
    </row>
    <row r="1621" spans="3:17" s="7" customFormat="1" hidden="1">
      <c r="C1621" s="127"/>
      <c r="D1621" s="101"/>
      <c r="E1621" s="129"/>
      <c r="F1621" s="117"/>
      <c r="G1621" s="117"/>
      <c r="H1621" s="59" t="s">
        <v>20</v>
      </c>
      <c r="I1621" s="44"/>
      <c r="J1621" s="45"/>
      <c r="K1621" s="45"/>
      <c r="L1621" s="28"/>
      <c r="M1621" s="28"/>
      <c r="N1621" s="21"/>
      <c r="O1621" s="21"/>
      <c r="P1621" s="21"/>
      <c r="Q1621" s="65"/>
    </row>
    <row r="1622" spans="3:17" s="7" customFormat="1" hidden="1">
      <c r="C1622" s="127"/>
      <c r="D1622" s="101"/>
      <c r="E1622" s="129"/>
      <c r="F1622" s="117"/>
      <c r="G1622" s="117"/>
      <c r="H1622" s="59" t="s">
        <v>21</v>
      </c>
      <c r="I1622" s="44"/>
      <c r="J1622" s="45"/>
      <c r="K1622" s="45"/>
      <c r="L1622" s="28"/>
      <c r="M1622" s="28"/>
      <c r="N1622" s="21"/>
      <c r="O1622" s="21"/>
      <c r="P1622" s="21"/>
      <c r="Q1622" s="65"/>
    </row>
    <row r="1623" spans="3:17" s="7" customFormat="1" hidden="1">
      <c r="C1623" s="127"/>
      <c r="D1623" s="101"/>
      <c r="E1623" s="129"/>
      <c r="F1623" s="117"/>
      <c r="G1623" s="117"/>
      <c r="H1623" s="59" t="s">
        <v>31</v>
      </c>
      <c r="I1623" s="31">
        <v>0</v>
      </c>
      <c r="J1623" s="32">
        <v>0</v>
      </c>
      <c r="K1623" s="32">
        <v>0</v>
      </c>
      <c r="L1623" s="28"/>
      <c r="M1623" s="28"/>
      <c r="N1623" s="21"/>
      <c r="O1623" s="21"/>
      <c r="P1623" s="21"/>
      <c r="Q1623" s="65"/>
    </row>
    <row r="1624" spans="3:17" s="7" customFormat="1" hidden="1">
      <c r="C1624" s="128"/>
      <c r="D1624" s="102"/>
      <c r="E1624" s="129"/>
      <c r="F1624" s="118"/>
      <c r="G1624" s="118"/>
      <c r="H1624" s="59" t="s">
        <v>35</v>
      </c>
      <c r="I1624" s="31">
        <v>0</v>
      </c>
      <c r="J1624" s="32">
        <v>0</v>
      </c>
      <c r="K1624" s="32">
        <v>0</v>
      </c>
      <c r="L1624" s="28"/>
      <c r="M1624" s="28"/>
      <c r="N1624" s="21"/>
      <c r="O1624" s="21"/>
      <c r="P1624" s="21"/>
      <c r="Q1624" s="65"/>
    </row>
    <row r="1625" spans="3:17" s="7" customFormat="1">
      <c r="C1625" s="126" t="s">
        <v>783</v>
      </c>
      <c r="D1625" s="100" t="s">
        <v>784</v>
      </c>
      <c r="E1625" s="129" t="s">
        <v>785</v>
      </c>
      <c r="F1625" s="116">
        <v>2020</v>
      </c>
      <c r="G1625" s="116">
        <v>2021</v>
      </c>
      <c r="H1625" s="59" t="s">
        <v>19</v>
      </c>
      <c r="I1625" s="22">
        <f>I1626+I1627+I1628+I1629</f>
        <v>0</v>
      </c>
      <c r="J1625" s="4">
        <f>J1626+J1627+J1628+J1629</f>
        <v>240493.8</v>
      </c>
      <c r="K1625" s="4">
        <f t="shared" ref="K1625:M1625" si="637">K1626+K1627+K1628+K1629</f>
        <v>240493.8</v>
      </c>
      <c r="L1625" s="28">
        <f t="shared" si="637"/>
        <v>24049.4</v>
      </c>
      <c r="M1625" s="28">
        <f t="shared" si="637"/>
        <v>24049.4</v>
      </c>
      <c r="N1625" s="21" t="e">
        <f t="shared" ref="N1625:N1626" si="638">M1625/I1625*100</f>
        <v>#DIV/0!</v>
      </c>
      <c r="O1625" s="21">
        <f t="shared" ref="O1625:O1626" si="639">M1625/J1625*100</f>
        <v>10.000008316222706</v>
      </c>
      <c r="P1625" s="21">
        <f t="shared" ref="P1625:P1626" si="640">L1625/K1625*100</f>
        <v>10.000008316222706</v>
      </c>
      <c r="Q1625" s="65"/>
    </row>
    <row r="1626" spans="3:17" s="7" customFormat="1">
      <c r="C1626" s="127"/>
      <c r="D1626" s="101"/>
      <c r="E1626" s="129"/>
      <c r="F1626" s="117"/>
      <c r="G1626" s="117"/>
      <c r="H1626" s="59" t="s">
        <v>20</v>
      </c>
      <c r="I1626" s="31">
        <v>0</v>
      </c>
      <c r="J1626" s="32">
        <f>J1631</f>
        <v>240493.8</v>
      </c>
      <c r="K1626" s="32">
        <f>K1631</f>
        <v>240493.8</v>
      </c>
      <c r="L1626" s="28">
        <f t="shared" ref="L1626:M1626" si="641">L1631</f>
        <v>24049.4</v>
      </c>
      <c r="M1626" s="28">
        <f t="shared" si="641"/>
        <v>24049.4</v>
      </c>
      <c r="N1626" s="21" t="e">
        <f t="shared" si="638"/>
        <v>#DIV/0!</v>
      </c>
      <c r="O1626" s="21">
        <f t="shared" si="639"/>
        <v>10.000008316222706</v>
      </c>
      <c r="P1626" s="21">
        <f t="shared" si="640"/>
        <v>10.000008316222706</v>
      </c>
      <c r="Q1626" s="65"/>
    </row>
    <row r="1627" spans="3:17" s="7" customFormat="1">
      <c r="C1627" s="127"/>
      <c r="D1627" s="101"/>
      <c r="E1627" s="129"/>
      <c r="F1627" s="117"/>
      <c r="G1627" s="117"/>
      <c r="H1627" s="59" t="s">
        <v>21</v>
      </c>
      <c r="I1627" s="31">
        <f t="shared" ref="I1627:K1627" si="642">I1632</f>
        <v>0</v>
      </c>
      <c r="J1627" s="32">
        <f t="shared" si="642"/>
        <v>0</v>
      </c>
      <c r="K1627" s="32">
        <f t="shared" si="642"/>
        <v>0</v>
      </c>
      <c r="L1627" s="28"/>
      <c r="M1627" s="28"/>
      <c r="N1627" s="21"/>
      <c r="O1627" s="21"/>
      <c r="P1627" s="21"/>
      <c r="Q1627" s="65"/>
    </row>
    <row r="1628" spans="3:17" s="7" customFormat="1">
      <c r="C1628" s="127"/>
      <c r="D1628" s="101"/>
      <c r="E1628" s="129"/>
      <c r="F1628" s="117"/>
      <c r="G1628" s="117"/>
      <c r="H1628" s="59" t="s">
        <v>31</v>
      </c>
      <c r="I1628" s="31">
        <v>0</v>
      </c>
      <c r="J1628" s="32">
        <v>0</v>
      </c>
      <c r="K1628" s="32">
        <v>0</v>
      </c>
      <c r="L1628" s="28"/>
      <c r="M1628" s="28"/>
      <c r="N1628" s="21"/>
      <c r="O1628" s="21"/>
      <c r="P1628" s="21"/>
      <c r="Q1628" s="65"/>
    </row>
    <row r="1629" spans="3:17" s="7" customFormat="1">
      <c r="C1629" s="128"/>
      <c r="D1629" s="102"/>
      <c r="E1629" s="129"/>
      <c r="F1629" s="118"/>
      <c r="G1629" s="118"/>
      <c r="H1629" s="59" t="s">
        <v>35</v>
      </c>
      <c r="I1629" s="31">
        <v>0</v>
      </c>
      <c r="J1629" s="32">
        <v>0</v>
      </c>
      <c r="K1629" s="32">
        <v>0</v>
      </c>
      <c r="L1629" s="28"/>
      <c r="M1629" s="28"/>
      <c r="N1629" s="21"/>
      <c r="O1629" s="21"/>
      <c r="P1629" s="21"/>
      <c r="Q1629" s="65"/>
    </row>
    <row r="1630" spans="3:17" s="7" customFormat="1">
      <c r="C1630" s="126" t="s">
        <v>786</v>
      </c>
      <c r="D1630" s="100" t="s">
        <v>787</v>
      </c>
      <c r="E1630" s="129" t="s">
        <v>772</v>
      </c>
      <c r="F1630" s="116"/>
      <c r="G1630" s="116"/>
      <c r="H1630" s="59" t="s">
        <v>19</v>
      </c>
      <c r="I1630" s="22">
        <f>I1631+I1632+I1633+I1634</f>
        <v>0</v>
      </c>
      <c r="J1630" s="4">
        <f t="shared" ref="J1630:M1630" si="643">J1631+J1632+J1633+J1634</f>
        <v>240493.8</v>
      </c>
      <c r="K1630" s="4">
        <f t="shared" si="643"/>
        <v>240493.8</v>
      </c>
      <c r="L1630" s="28">
        <f t="shared" si="643"/>
        <v>24049.4</v>
      </c>
      <c r="M1630" s="28">
        <f t="shared" si="643"/>
        <v>24049.4</v>
      </c>
      <c r="N1630" s="21" t="e">
        <f t="shared" ref="N1630:N1631" si="644">M1630/I1630*100</f>
        <v>#DIV/0!</v>
      </c>
      <c r="O1630" s="21">
        <f t="shared" ref="O1630:O1631" si="645">M1630/J1630*100</f>
        <v>10.000008316222706</v>
      </c>
      <c r="P1630" s="21">
        <f t="shared" ref="P1630:P1631" si="646">L1630/K1630*100</f>
        <v>10.000008316222706</v>
      </c>
      <c r="Q1630" s="65"/>
    </row>
    <row r="1631" spans="3:17" s="7" customFormat="1">
      <c r="C1631" s="127"/>
      <c r="D1631" s="101"/>
      <c r="E1631" s="129"/>
      <c r="F1631" s="117"/>
      <c r="G1631" s="117"/>
      <c r="H1631" s="59" t="s">
        <v>20</v>
      </c>
      <c r="I1631" s="44"/>
      <c r="J1631" s="32">
        <v>240493.8</v>
      </c>
      <c r="K1631" s="32">
        <v>240493.8</v>
      </c>
      <c r="L1631" s="28">
        <v>24049.4</v>
      </c>
      <c r="M1631" s="28">
        <v>24049.4</v>
      </c>
      <c r="N1631" s="21" t="e">
        <f t="shared" si="644"/>
        <v>#DIV/0!</v>
      </c>
      <c r="O1631" s="21">
        <f t="shared" si="645"/>
        <v>10.000008316222706</v>
      </c>
      <c r="P1631" s="21">
        <f t="shared" si="646"/>
        <v>10.000008316222706</v>
      </c>
      <c r="Q1631" s="65"/>
    </row>
    <row r="1632" spans="3:17" s="7" customFormat="1">
      <c r="C1632" s="127"/>
      <c r="D1632" s="101"/>
      <c r="E1632" s="129"/>
      <c r="F1632" s="117"/>
      <c r="G1632" s="117"/>
      <c r="H1632" s="59" t="s">
        <v>21</v>
      </c>
      <c r="I1632" s="44">
        <v>0</v>
      </c>
      <c r="J1632" s="45">
        <v>0</v>
      </c>
      <c r="K1632" s="45">
        <v>0</v>
      </c>
      <c r="L1632" s="28"/>
      <c r="M1632" s="28"/>
      <c r="N1632" s="21"/>
      <c r="O1632" s="21"/>
      <c r="P1632" s="21"/>
      <c r="Q1632" s="65"/>
    </row>
    <row r="1633" spans="3:17" s="7" customFormat="1">
      <c r="C1633" s="127"/>
      <c r="D1633" s="101"/>
      <c r="E1633" s="129"/>
      <c r="F1633" s="117"/>
      <c r="G1633" s="117"/>
      <c r="H1633" s="59" t="s">
        <v>31</v>
      </c>
      <c r="I1633" s="31">
        <v>0</v>
      </c>
      <c r="J1633" s="32">
        <v>0</v>
      </c>
      <c r="K1633" s="32">
        <v>0</v>
      </c>
      <c r="L1633" s="28"/>
      <c r="M1633" s="28"/>
      <c r="N1633" s="21"/>
      <c r="O1633" s="21"/>
      <c r="P1633" s="21"/>
      <c r="Q1633" s="65"/>
    </row>
    <row r="1634" spans="3:17" s="7" customFormat="1" ht="70.5" customHeight="1">
      <c r="C1634" s="128"/>
      <c r="D1634" s="102"/>
      <c r="E1634" s="129"/>
      <c r="F1634" s="118"/>
      <c r="G1634" s="118"/>
      <c r="H1634" s="59" t="s">
        <v>35</v>
      </c>
      <c r="I1634" s="31">
        <v>0</v>
      </c>
      <c r="J1634" s="32">
        <v>0</v>
      </c>
      <c r="K1634" s="32">
        <v>0</v>
      </c>
      <c r="L1634" s="28"/>
      <c r="M1634" s="28"/>
      <c r="N1634" s="21"/>
      <c r="O1634" s="21"/>
      <c r="P1634" s="21"/>
      <c r="Q1634" s="65"/>
    </row>
    <row r="1635" spans="3:17" s="7" customFormat="1">
      <c r="C1635" s="126" t="s">
        <v>783</v>
      </c>
      <c r="D1635" s="100" t="s">
        <v>788</v>
      </c>
      <c r="E1635" s="129" t="s">
        <v>789</v>
      </c>
      <c r="F1635" s="116">
        <v>2021</v>
      </c>
      <c r="G1635" s="116">
        <v>2023</v>
      </c>
      <c r="H1635" s="59" t="s">
        <v>19</v>
      </c>
      <c r="I1635" s="22">
        <f>I1636+I1637+I1638+I1639</f>
        <v>90</v>
      </c>
      <c r="J1635" s="4">
        <f t="shared" ref="J1635:M1635" si="647">J1636+J1637+J1638+J1639</f>
        <v>90</v>
      </c>
      <c r="K1635" s="4">
        <f t="shared" si="647"/>
        <v>81</v>
      </c>
      <c r="L1635" s="28">
        <f t="shared" si="647"/>
        <v>0</v>
      </c>
      <c r="M1635" s="28">
        <f t="shared" si="647"/>
        <v>0</v>
      </c>
      <c r="N1635" s="21">
        <f t="shared" ref="N1635:N1677" si="648">M1635/I1635*100</f>
        <v>0</v>
      </c>
      <c r="O1635" s="21">
        <f t="shared" ref="O1635:O1677" si="649">M1635/J1635*100</f>
        <v>0</v>
      </c>
      <c r="P1635" s="21">
        <f t="shared" ref="P1635:P1677" si="650">L1635/K1635*100</f>
        <v>0</v>
      </c>
      <c r="Q1635" s="65"/>
    </row>
    <row r="1636" spans="3:17" s="7" customFormat="1">
      <c r="C1636" s="127"/>
      <c r="D1636" s="101"/>
      <c r="E1636" s="129"/>
      <c r="F1636" s="117"/>
      <c r="G1636" s="117"/>
      <c r="H1636" s="59" t="s">
        <v>20</v>
      </c>
      <c r="I1636" s="31">
        <f t="shared" ref="I1636:K1637" si="651">I1641</f>
        <v>90</v>
      </c>
      <c r="J1636" s="32">
        <f t="shared" si="651"/>
        <v>90</v>
      </c>
      <c r="K1636" s="32">
        <f t="shared" si="651"/>
        <v>81</v>
      </c>
      <c r="L1636" s="28"/>
      <c r="M1636" s="28"/>
      <c r="N1636" s="21">
        <f t="shared" si="648"/>
        <v>0</v>
      </c>
      <c r="O1636" s="21">
        <f t="shared" si="649"/>
        <v>0</v>
      </c>
      <c r="P1636" s="21">
        <f t="shared" si="650"/>
        <v>0</v>
      </c>
      <c r="Q1636" s="65"/>
    </row>
    <row r="1637" spans="3:17" s="7" customFormat="1">
      <c r="C1637" s="127"/>
      <c r="D1637" s="101"/>
      <c r="E1637" s="129"/>
      <c r="F1637" s="117"/>
      <c r="G1637" s="117"/>
      <c r="H1637" s="59" t="s">
        <v>21</v>
      </c>
      <c r="I1637" s="31">
        <f t="shared" si="651"/>
        <v>0</v>
      </c>
      <c r="J1637" s="32">
        <f t="shared" si="651"/>
        <v>0</v>
      </c>
      <c r="K1637" s="32">
        <f t="shared" si="651"/>
        <v>0</v>
      </c>
      <c r="L1637" s="28"/>
      <c r="M1637" s="28"/>
      <c r="N1637" s="21"/>
      <c r="O1637" s="21"/>
      <c r="P1637" s="21"/>
      <c r="Q1637" s="65"/>
    </row>
    <row r="1638" spans="3:17" s="7" customFormat="1">
      <c r="C1638" s="127"/>
      <c r="D1638" s="101"/>
      <c r="E1638" s="129"/>
      <c r="F1638" s="117"/>
      <c r="G1638" s="117"/>
      <c r="H1638" s="59" t="s">
        <v>31</v>
      </c>
      <c r="I1638" s="31">
        <v>0</v>
      </c>
      <c r="J1638" s="32">
        <v>0</v>
      </c>
      <c r="K1638" s="32">
        <v>0</v>
      </c>
      <c r="L1638" s="28"/>
      <c r="M1638" s="28"/>
      <c r="N1638" s="21"/>
      <c r="O1638" s="21"/>
      <c r="P1638" s="21"/>
      <c r="Q1638" s="65"/>
    </row>
    <row r="1639" spans="3:17" s="7" customFormat="1">
      <c r="C1639" s="128"/>
      <c r="D1639" s="102"/>
      <c r="E1639" s="129"/>
      <c r="F1639" s="118"/>
      <c r="G1639" s="118"/>
      <c r="H1639" s="59" t="s">
        <v>35</v>
      </c>
      <c r="I1639" s="31">
        <v>0</v>
      </c>
      <c r="J1639" s="32">
        <v>0</v>
      </c>
      <c r="K1639" s="32">
        <v>0</v>
      </c>
      <c r="L1639" s="28"/>
      <c r="M1639" s="28"/>
      <c r="N1639" s="21"/>
      <c r="O1639" s="21"/>
      <c r="P1639" s="21"/>
      <c r="Q1639" s="65"/>
    </row>
    <row r="1640" spans="3:17" s="7" customFormat="1">
      <c r="C1640" s="126" t="s">
        <v>790</v>
      </c>
      <c r="D1640" s="100" t="s">
        <v>791</v>
      </c>
      <c r="E1640" s="129" t="s">
        <v>789</v>
      </c>
      <c r="F1640" s="116">
        <v>2021</v>
      </c>
      <c r="G1640" s="116">
        <v>2023</v>
      </c>
      <c r="H1640" s="59" t="s">
        <v>19</v>
      </c>
      <c r="I1640" s="22">
        <f>I1641+I1642+I1643+I1644</f>
        <v>90</v>
      </c>
      <c r="J1640" s="4">
        <f t="shared" ref="J1640:M1640" si="652">J1641+J1642+J1643+J1644</f>
        <v>90</v>
      </c>
      <c r="K1640" s="4">
        <f t="shared" si="652"/>
        <v>81</v>
      </c>
      <c r="L1640" s="28">
        <f t="shared" si="652"/>
        <v>0</v>
      </c>
      <c r="M1640" s="28">
        <f t="shared" si="652"/>
        <v>0</v>
      </c>
      <c r="N1640" s="21">
        <f t="shared" si="648"/>
        <v>0</v>
      </c>
      <c r="O1640" s="21">
        <f t="shared" si="649"/>
        <v>0</v>
      </c>
      <c r="P1640" s="21">
        <f t="shared" si="650"/>
        <v>0</v>
      </c>
      <c r="Q1640" s="65"/>
    </row>
    <row r="1641" spans="3:17" s="7" customFormat="1">
      <c r="C1641" s="127"/>
      <c r="D1641" s="101"/>
      <c r="E1641" s="129"/>
      <c r="F1641" s="117"/>
      <c r="G1641" s="117"/>
      <c r="H1641" s="59" t="s">
        <v>20</v>
      </c>
      <c r="I1641" s="44">
        <v>90</v>
      </c>
      <c r="J1641" s="45">
        <v>90</v>
      </c>
      <c r="K1641" s="45">
        <v>81</v>
      </c>
      <c r="L1641" s="28"/>
      <c r="M1641" s="28"/>
      <c r="N1641" s="21">
        <f t="shared" si="648"/>
        <v>0</v>
      </c>
      <c r="O1641" s="21">
        <f t="shared" si="649"/>
        <v>0</v>
      </c>
      <c r="P1641" s="21">
        <f t="shared" si="650"/>
        <v>0</v>
      </c>
      <c r="Q1641" s="65"/>
    </row>
    <row r="1642" spans="3:17" s="7" customFormat="1">
      <c r="C1642" s="127"/>
      <c r="D1642" s="101"/>
      <c r="E1642" s="129"/>
      <c r="F1642" s="117"/>
      <c r="G1642" s="117"/>
      <c r="H1642" s="59" t="s">
        <v>21</v>
      </c>
      <c r="I1642" s="44">
        <v>0</v>
      </c>
      <c r="J1642" s="45">
        <v>0</v>
      </c>
      <c r="K1642" s="45">
        <v>0</v>
      </c>
      <c r="L1642" s="28"/>
      <c r="M1642" s="28"/>
      <c r="N1642" s="21"/>
      <c r="O1642" s="21"/>
      <c r="P1642" s="21"/>
      <c r="Q1642" s="65"/>
    </row>
    <row r="1643" spans="3:17" s="7" customFormat="1">
      <c r="C1643" s="127"/>
      <c r="D1643" s="101"/>
      <c r="E1643" s="129"/>
      <c r="F1643" s="117"/>
      <c r="G1643" s="117"/>
      <c r="H1643" s="59" t="s">
        <v>31</v>
      </c>
      <c r="I1643" s="31">
        <v>0</v>
      </c>
      <c r="J1643" s="32">
        <v>0</v>
      </c>
      <c r="K1643" s="32">
        <v>0</v>
      </c>
      <c r="L1643" s="28"/>
      <c r="M1643" s="28"/>
      <c r="N1643" s="21"/>
      <c r="O1643" s="21"/>
      <c r="P1643" s="21"/>
      <c r="Q1643" s="65"/>
    </row>
    <row r="1644" spans="3:17" s="7" customFormat="1">
      <c r="C1644" s="128"/>
      <c r="D1644" s="102"/>
      <c r="E1644" s="129"/>
      <c r="F1644" s="118"/>
      <c r="G1644" s="118"/>
      <c r="H1644" s="59" t="s">
        <v>35</v>
      </c>
      <c r="I1644" s="31">
        <v>0</v>
      </c>
      <c r="J1644" s="32">
        <v>0</v>
      </c>
      <c r="K1644" s="32">
        <v>0</v>
      </c>
      <c r="L1644" s="28"/>
      <c r="M1644" s="28"/>
      <c r="N1644" s="21"/>
      <c r="O1644" s="21"/>
      <c r="P1644" s="21"/>
      <c r="Q1644" s="65"/>
    </row>
    <row r="1645" spans="3:17" s="7" customFormat="1">
      <c r="C1645" s="126" t="s">
        <v>792</v>
      </c>
      <c r="D1645" s="100" t="s">
        <v>793</v>
      </c>
      <c r="E1645" s="129" t="s">
        <v>789</v>
      </c>
      <c r="F1645" s="116">
        <v>2021</v>
      </c>
      <c r="G1645" s="116">
        <v>2021</v>
      </c>
      <c r="H1645" s="59" t="s">
        <v>19</v>
      </c>
      <c r="I1645" s="22">
        <f>I1646+I1647+I1648+I1649</f>
        <v>70234.600000000006</v>
      </c>
      <c r="J1645" s="4">
        <f t="shared" ref="J1645:M1645" si="653">J1646+J1647+J1648+J1649</f>
        <v>70234.600000000006</v>
      </c>
      <c r="K1645" s="4">
        <f t="shared" si="653"/>
        <v>70234.600000000006</v>
      </c>
      <c r="L1645" s="28">
        <f t="shared" si="653"/>
        <v>0</v>
      </c>
      <c r="M1645" s="28">
        <f t="shared" si="653"/>
        <v>0</v>
      </c>
      <c r="N1645" s="21">
        <f t="shared" si="648"/>
        <v>0</v>
      </c>
      <c r="O1645" s="21">
        <f t="shared" si="649"/>
        <v>0</v>
      </c>
      <c r="P1645" s="21">
        <f t="shared" si="650"/>
        <v>0</v>
      </c>
      <c r="Q1645" s="65"/>
    </row>
    <row r="1646" spans="3:17" s="7" customFormat="1">
      <c r="C1646" s="127"/>
      <c r="D1646" s="101"/>
      <c r="E1646" s="129"/>
      <c r="F1646" s="117"/>
      <c r="G1646" s="117"/>
      <c r="H1646" s="59" t="s">
        <v>20</v>
      </c>
      <c r="I1646" s="31">
        <f t="shared" ref="I1646:K1647" si="654">I1651</f>
        <v>0</v>
      </c>
      <c r="J1646" s="32">
        <f t="shared" si="654"/>
        <v>0</v>
      </c>
      <c r="K1646" s="32">
        <f t="shared" si="654"/>
        <v>0</v>
      </c>
      <c r="L1646" s="28"/>
      <c r="M1646" s="28"/>
      <c r="N1646" s="21"/>
      <c r="O1646" s="21"/>
      <c r="P1646" s="21"/>
      <c r="Q1646" s="65"/>
    </row>
    <row r="1647" spans="3:17" s="7" customFormat="1">
      <c r="C1647" s="127"/>
      <c r="D1647" s="101"/>
      <c r="E1647" s="129"/>
      <c r="F1647" s="117"/>
      <c r="G1647" s="117"/>
      <c r="H1647" s="59" t="s">
        <v>21</v>
      </c>
      <c r="I1647" s="31">
        <f t="shared" si="654"/>
        <v>70234.600000000006</v>
      </c>
      <c r="J1647" s="32">
        <f t="shared" si="654"/>
        <v>70234.600000000006</v>
      </c>
      <c r="K1647" s="32">
        <f t="shared" si="654"/>
        <v>70234.600000000006</v>
      </c>
      <c r="L1647" s="28"/>
      <c r="M1647" s="28"/>
      <c r="N1647" s="21">
        <f t="shared" si="648"/>
        <v>0</v>
      </c>
      <c r="O1647" s="21">
        <f t="shared" si="649"/>
        <v>0</v>
      </c>
      <c r="P1647" s="21">
        <f t="shared" si="650"/>
        <v>0</v>
      </c>
      <c r="Q1647" s="65"/>
    </row>
    <row r="1648" spans="3:17" s="7" customFormat="1">
      <c r="C1648" s="127"/>
      <c r="D1648" s="101"/>
      <c r="E1648" s="129"/>
      <c r="F1648" s="117"/>
      <c r="G1648" s="117"/>
      <c r="H1648" s="59" t="s">
        <v>31</v>
      </c>
      <c r="I1648" s="31">
        <v>0</v>
      </c>
      <c r="J1648" s="32">
        <v>0</v>
      </c>
      <c r="K1648" s="32">
        <v>0</v>
      </c>
      <c r="L1648" s="28"/>
      <c r="M1648" s="28"/>
      <c r="N1648" s="21"/>
      <c r="O1648" s="21"/>
      <c r="P1648" s="21"/>
      <c r="Q1648" s="65"/>
    </row>
    <row r="1649" spans="3:17" s="7" customFormat="1">
      <c r="C1649" s="128"/>
      <c r="D1649" s="102"/>
      <c r="E1649" s="129"/>
      <c r="F1649" s="118"/>
      <c r="G1649" s="118"/>
      <c r="H1649" s="59" t="s">
        <v>35</v>
      </c>
      <c r="I1649" s="31">
        <v>0</v>
      </c>
      <c r="J1649" s="32">
        <v>0</v>
      </c>
      <c r="K1649" s="32">
        <v>0</v>
      </c>
      <c r="L1649" s="28"/>
      <c r="M1649" s="28"/>
      <c r="N1649" s="21"/>
      <c r="O1649" s="21"/>
      <c r="P1649" s="21"/>
      <c r="Q1649" s="65"/>
    </row>
    <row r="1650" spans="3:17" s="7" customFormat="1">
      <c r="C1650" s="126" t="s">
        <v>794</v>
      </c>
      <c r="D1650" s="100" t="s">
        <v>795</v>
      </c>
      <c r="E1650" s="129" t="s">
        <v>789</v>
      </c>
      <c r="F1650" s="116">
        <v>2021</v>
      </c>
      <c r="G1650" s="116">
        <v>2021</v>
      </c>
      <c r="H1650" s="59" t="s">
        <v>19</v>
      </c>
      <c r="I1650" s="22">
        <f>I1651+I1652+I1653+I1654</f>
        <v>70234.600000000006</v>
      </c>
      <c r="J1650" s="4">
        <f t="shared" ref="J1650:M1650" si="655">J1651+J1652+J1653+J1654</f>
        <v>70234.600000000006</v>
      </c>
      <c r="K1650" s="4">
        <f t="shared" si="655"/>
        <v>70234.600000000006</v>
      </c>
      <c r="L1650" s="28">
        <f t="shared" si="655"/>
        <v>0</v>
      </c>
      <c r="M1650" s="28">
        <f t="shared" si="655"/>
        <v>0</v>
      </c>
      <c r="N1650" s="21">
        <f t="shared" si="648"/>
        <v>0</v>
      </c>
      <c r="O1650" s="21">
        <f t="shared" si="649"/>
        <v>0</v>
      </c>
      <c r="P1650" s="21">
        <f t="shared" si="650"/>
        <v>0</v>
      </c>
      <c r="Q1650" s="65"/>
    </row>
    <row r="1651" spans="3:17" s="7" customFormat="1">
      <c r="C1651" s="127"/>
      <c r="D1651" s="101"/>
      <c r="E1651" s="129"/>
      <c r="F1651" s="117"/>
      <c r="G1651" s="117"/>
      <c r="H1651" s="59" t="s">
        <v>20</v>
      </c>
      <c r="I1651" s="31">
        <v>0</v>
      </c>
      <c r="J1651" s="32">
        <v>0</v>
      </c>
      <c r="K1651" s="32">
        <v>0</v>
      </c>
      <c r="L1651" s="28"/>
      <c r="M1651" s="28"/>
      <c r="N1651" s="21"/>
      <c r="O1651" s="21"/>
      <c r="P1651" s="21"/>
      <c r="Q1651" s="65"/>
    </row>
    <row r="1652" spans="3:17" s="7" customFormat="1">
      <c r="C1652" s="127"/>
      <c r="D1652" s="101"/>
      <c r="E1652" s="129"/>
      <c r="F1652" s="117"/>
      <c r="G1652" s="117"/>
      <c r="H1652" s="59" t="s">
        <v>21</v>
      </c>
      <c r="I1652" s="44">
        <v>70234.600000000006</v>
      </c>
      <c r="J1652" s="45">
        <v>70234.600000000006</v>
      </c>
      <c r="K1652" s="45">
        <v>70234.600000000006</v>
      </c>
      <c r="L1652" s="28"/>
      <c r="M1652" s="28"/>
      <c r="N1652" s="21">
        <f t="shared" si="648"/>
        <v>0</v>
      </c>
      <c r="O1652" s="21">
        <f t="shared" si="649"/>
        <v>0</v>
      </c>
      <c r="P1652" s="21">
        <f t="shared" si="650"/>
        <v>0</v>
      </c>
      <c r="Q1652" s="65"/>
    </row>
    <row r="1653" spans="3:17" s="7" customFormat="1">
      <c r="C1653" s="127"/>
      <c r="D1653" s="101"/>
      <c r="E1653" s="129"/>
      <c r="F1653" s="117"/>
      <c r="G1653" s="117"/>
      <c r="H1653" s="59" t="s">
        <v>31</v>
      </c>
      <c r="I1653" s="31">
        <v>0</v>
      </c>
      <c r="J1653" s="32">
        <v>0</v>
      </c>
      <c r="K1653" s="32">
        <v>0</v>
      </c>
      <c r="L1653" s="28"/>
      <c r="M1653" s="28"/>
      <c r="N1653" s="21"/>
      <c r="O1653" s="21"/>
      <c r="P1653" s="21"/>
      <c r="Q1653" s="65"/>
    </row>
    <row r="1654" spans="3:17" s="7" customFormat="1">
      <c r="C1654" s="128"/>
      <c r="D1654" s="102"/>
      <c r="E1654" s="129"/>
      <c r="F1654" s="118"/>
      <c r="G1654" s="118"/>
      <c r="H1654" s="59" t="s">
        <v>35</v>
      </c>
      <c r="I1654" s="31">
        <v>0</v>
      </c>
      <c r="J1654" s="32">
        <v>0</v>
      </c>
      <c r="K1654" s="32">
        <v>0</v>
      </c>
      <c r="L1654" s="28"/>
      <c r="M1654" s="28"/>
      <c r="N1654" s="21"/>
      <c r="O1654" s="21"/>
      <c r="P1654" s="21"/>
      <c r="Q1654" s="65"/>
    </row>
    <row r="1655" spans="3:17" s="7" customFormat="1">
      <c r="C1655" s="126" t="s">
        <v>796</v>
      </c>
      <c r="D1655" s="100" t="s">
        <v>797</v>
      </c>
      <c r="E1655" s="116" t="s">
        <v>597</v>
      </c>
      <c r="F1655" s="116">
        <v>2021</v>
      </c>
      <c r="G1655" s="116">
        <v>2022</v>
      </c>
      <c r="H1655" s="59" t="s">
        <v>19</v>
      </c>
      <c r="I1655" s="22">
        <f>I1656+I1657+I1658+I1659</f>
        <v>600000</v>
      </c>
      <c r="J1655" s="4">
        <f t="shared" ref="J1655:M1655" si="656">J1656+J1657+J1658+J1659</f>
        <v>600000</v>
      </c>
      <c r="K1655" s="4">
        <f t="shared" si="656"/>
        <v>600000</v>
      </c>
      <c r="L1655" s="28">
        <f t="shared" si="656"/>
        <v>0</v>
      </c>
      <c r="M1655" s="28">
        <f t="shared" si="656"/>
        <v>0</v>
      </c>
      <c r="N1655" s="21">
        <f t="shared" si="648"/>
        <v>0</v>
      </c>
      <c r="O1655" s="21">
        <f t="shared" si="649"/>
        <v>0</v>
      </c>
      <c r="P1655" s="21">
        <f t="shared" si="650"/>
        <v>0</v>
      </c>
      <c r="Q1655" s="65"/>
    </row>
    <row r="1656" spans="3:17" s="7" customFormat="1">
      <c r="C1656" s="127"/>
      <c r="D1656" s="101"/>
      <c r="E1656" s="110"/>
      <c r="F1656" s="117"/>
      <c r="G1656" s="117"/>
      <c r="H1656" s="59" t="s">
        <v>20</v>
      </c>
      <c r="I1656" s="31">
        <f t="shared" ref="I1656:K1657" si="657">I1661</f>
        <v>66000</v>
      </c>
      <c r="J1656" s="32">
        <f t="shared" si="657"/>
        <v>66000</v>
      </c>
      <c r="K1656" s="32">
        <f t="shared" si="657"/>
        <v>66000</v>
      </c>
      <c r="L1656" s="28"/>
      <c r="M1656" s="28"/>
      <c r="N1656" s="21">
        <f t="shared" si="648"/>
        <v>0</v>
      </c>
      <c r="O1656" s="21">
        <f t="shared" si="649"/>
        <v>0</v>
      </c>
      <c r="P1656" s="21">
        <f t="shared" si="650"/>
        <v>0</v>
      </c>
      <c r="Q1656" s="65"/>
    </row>
    <row r="1657" spans="3:17" s="7" customFormat="1">
      <c r="C1657" s="127"/>
      <c r="D1657" s="101"/>
      <c r="E1657" s="110"/>
      <c r="F1657" s="117"/>
      <c r="G1657" s="117"/>
      <c r="H1657" s="59" t="s">
        <v>21</v>
      </c>
      <c r="I1657" s="31">
        <f t="shared" si="657"/>
        <v>534000</v>
      </c>
      <c r="J1657" s="32">
        <f t="shared" si="657"/>
        <v>534000</v>
      </c>
      <c r="K1657" s="32">
        <f t="shared" si="657"/>
        <v>534000</v>
      </c>
      <c r="L1657" s="28"/>
      <c r="M1657" s="28"/>
      <c r="N1657" s="21">
        <f t="shared" si="648"/>
        <v>0</v>
      </c>
      <c r="O1657" s="21">
        <f t="shared" si="649"/>
        <v>0</v>
      </c>
      <c r="P1657" s="21">
        <f t="shared" si="650"/>
        <v>0</v>
      </c>
      <c r="Q1657" s="65"/>
    </row>
    <row r="1658" spans="3:17" s="7" customFormat="1">
      <c r="C1658" s="127"/>
      <c r="D1658" s="101"/>
      <c r="E1658" s="110"/>
      <c r="F1658" s="117"/>
      <c r="G1658" s="117"/>
      <c r="H1658" s="59" t="s">
        <v>31</v>
      </c>
      <c r="I1658" s="31">
        <v>0</v>
      </c>
      <c r="J1658" s="32">
        <v>0</v>
      </c>
      <c r="K1658" s="32">
        <v>0</v>
      </c>
      <c r="L1658" s="28"/>
      <c r="M1658" s="28"/>
      <c r="N1658" s="21"/>
      <c r="O1658" s="21"/>
      <c r="P1658" s="21"/>
      <c r="Q1658" s="65"/>
    </row>
    <row r="1659" spans="3:17" s="7" customFormat="1">
      <c r="C1659" s="128"/>
      <c r="D1659" s="102"/>
      <c r="E1659" s="111"/>
      <c r="F1659" s="118"/>
      <c r="G1659" s="118"/>
      <c r="H1659" s="59" t="s">
        <v>35</v>
      </c>
      <c r="I1659" s="31">
        <v>0</v>
      </c>
      <c r="J1659" s="32">
        <v>0</v>
      </c>
      <c r="K1659" s="32">
        <v>0</v>
      </c>
      <c r="L1659" s="28"/>
      <c r="M1659" s="28"/>
      <c r="N1659" s="21"/>
      <c r="O1659" s="21"/>
      <c r="P1659" s="21"/>
      <c r="Q1659" s="65"/>
    </row>
    <row r="1660" spans="3:17" s="7" customFormat="1">
      <c r="C1660" s="126" t="s">
        <v>798</v>
      </c>
      <c r="D1660" s="100" t="s">
        <v>799</v>
      </c>
      <c r="E1660" s="116" t="s">
        <v>597</v>
      </c>
      <c r="F1660" s="116">
        <v>2021</v>
      </c>
      <c r="G1660" s="116">
        <v>2022</v>
      </c>
      <c r="H1660" s="59" t="s">
        <v>19</v>
      </c>
      <c r="I1660" s="22">
        <f>I1661+I1662+I1663+I1664</f>
        <v>600000</v>
      </c>
      <c r="J1660" s="4">
        <f>J1661+J1662+J1663+J1664</f>
        <v>600000</v>
      </c>
      <c r="K1660" s="4">
        <f t="shared" ref="K1660:M1660" si="658">K1661+K1662+K1663+K1664</f>
        <v>600000</v>
      </c>
      <c r="L1660" s="28">
        <f t="shared" si="658"/>
        <v>59737.5</v>
      </c>
      <c r="M1660" s="28">
        <f t="shared" si="658"/>
        <v>59737.5</v>
      </c>
      <c r="N1660" s="21">
        <f t="shared" si="648"/>
        <v>9.9562500000000007</v>
      </c>
      <c r="O1660" s="21">
        <f t="shared" si="649"/>
        <v>9.9562500000000007</v>
      </c>
      <c r="P1660" s="21">
        <f t="shared" si="650"/>
        <v>9.9562500000000007</v>
      </c>
      <c r="Q1660" s="65"/>
    </row>
    <row r="1661" spans="3:17" s="7" customFormat="1">
      <c r="C1661" s="127"/>
      <c r="D1661" s="101"/>
      <c r="E1661" s="110"/>
      <c r="F1661" s="117"/>
      <c r="G1661" s="117"/>
      <c r="H1661" s="59" t="s">
        <v>20</v>
      </c>
      <c r="I1661" s="44">
        <v>66000</v>
      </c>
      <c r="J1661" s="45">
        <v>66000</v>
      </c>
      <c r="K1661" s="45">
        <v>66000</v>
      </c>
      <c r="L1661" s="28">
        <v>6571.1</v>
      </c>
      <c r="M1661" s="28">
        <v>6571.1</v>
      </c>
      <c r="N1661" s="21">
        <f t="shared" si="648"/>
        <v>9.956212121212122</v>
      </c>
      <c r="O1661" s="21">
        <f t="shared" si="649"/>
        <v>9.956212121212122</v>
      </c>
      <c r="P1661" s="21">
        <f t="shared" si="650"/>
        <v>9.956212121212122</v>
      </c>
      <c r="Q1661" s="65"/>
    </row>
    <row r="1662" spans="3:17" s="7" customFormat="1">
      <c r="C1662" s="127"/>
      <c r="D1662" s="101"/>
      <c r="E1662" s="110"/>
      <c r="F1662" s="117"/>
      <c r="G1662" s="117"/>
      <c r="H1662" s="59" t="s">
        <v>21</v>
      </c>
      <c r="I1662" s="44">
        <v>534000</v>
      </c>
      <c r="J1662" s="45">
        <v>534000</v>
      </c>
      <c r="K1662" s="45">
        <v>534000</v>
      </c>
      <c r="L1662" s="28">
        <v>53166.400000000001</v>
      </c>
      <c r="M1662" s="28">
        <v>53166.400000000001</v>
      </c>
      <c r="N1662" s="21">
        <f t="shared" si="648"/>
        <v>9.9562546816479394</v>
      </c>
      <c r="O1662" s="21">
        <f t="shared" si="649"/>
        <v>9.9562546816479394</v>
      </c>
      <c r="P1662" s="21">
        <f t="shared" si="650"/>
        <v>9.9562546816479394</v>
      </c>
      <c r="Q1662" s="65"/>
    </row>
    <row r="1663" spans="3:17" s="7" customFormat="1">
      <c r="C1663" s="127"/>
      <c r="D1663" s="101"/>
      <c r="E1663" s="110"/>
      <c r="F1663" s="117"/>
      <c r="G1663" s="117"/>
      <c r="H1663" s="59" t="s">
        <v>31</v>
      </c>
      <c r="I1663" s="31">
        <v>0</v>
      </c>
      <c r="J1663" s="32">
        <v>0</v>
      </c>
      <c r="K1663" s="32">
        <v>0</v>
      </c>
      <c r="L1663" s="28"/>
      <c r="M1663" s="28"/>
      <c r="N1663" s="21"/>
      <c r="O1663" s="21"/>
      <c r="P1663" s="21"/>
      <c r="Q1663" s="65"/>
    </row>
    <row r="1664" spans="3:17" s="7" customFormat="1">
      <c r="C1664" s="128"/>
      <c r="D1664" s="102"/>
      <c r="E1664" s="111"/>
      <c r="F1664" s="118"/>
      <c r="G1664" s="118"/>
      <c r="H1664" s="59" t="s">
        <v>35</v>
      </c>
      <c r="I1664" s="31">
        <v>0</v>
      </c>
      <c r="J1664" s="32">
        <v>0</v>
      </c>
      <c r="K1664" s="32">
        <v>0</v>
      </c>
      <c r="L1664" s="28"/>
      <c r="M1664" s="28"/>
      <c r="N1664" s="21"/>
      <c r="O1664" s="21"/>
      <c r="P1664" s="21"/>
      <c r="Q1664" s="65"/>
    </row>
    <row r="1665" spans="3:17" s="7" customFormat="1" hidden="1">
      <c r="C1665" s="126" t="s">
        <v>800</v>
      </c>
      <c r="D1665" s="100" t="s">
        <v>801</v>
      </c>
      <c r="E1665" s="116" t="s">
        <v>597</v>
      </c>
      <c r="F1665" s="116">
        <v>2020</v>
      </c>
      <c r="G1665" s="116">
        <v>2021</v>
      </c>
      <c r="H1665" s="59" t="s">
        <v>19</v>
      </c>
      <c r="I1665" s="22">
        <f>I1666+I1667+I1668+I1669</f>
        <v>0</v>
      </c>
      <c r="J1665" s="4">
        <f t="shared" ref="J1665:M1665" si="659">J1666+J1667+J1668+J1669</f>
        <v>0</v>
      </c>
      <c r="K1665" s="4">
        <f t="shared" si="659"/>
        <v>0</v>
      </c>
      <c r="L1665" s="28">
        <f t="shared" si="659"/>
        <v>0</v>
      </c>
      <c r="M1665" s="28">
        <f t="shared" si="659"/>
        <v>0</v>
      </c>
      <c r="N1665" s="21"/>
      <c r="O1665" s="21"/>
      <c r="P1665" s="21"/>
      <c r="Q1665" s="65"/>
    </row>
    <row r="1666" spans="3:17" s="7" customFormat="1" hidden="1">
      <c r="C1666" s="127"/>
      <c r="D1666" s="101"/>
      <c r="E1666" s="110"/>
      <c r="F1666" s="117"/>
      <c r="G1666" s="117"/>
      <c r="H1666" s="59" t="s">
        <v>20</v>
      </c>
      <c r="I1666" s="31">
        <v>0</v>
      </c>
      <c r="J1666" s="32">
        <v>0</v>
      </c>
      <c r="K1666" s="32">
        <v>0</v>
      </c>
      <c r="L1666" s="28"/>
      <c r="M1666" s="28"/>
      <c r="N1666" s="21"/>
      <c r="O1666" s="21"/>
      <c r="P1666" s="21"/>
      <c r="Q1666" s="65"/>
    </row>
    <row r="1667" spans="3:17" s="7" customFormat="1" hidden="1">
      <c r="C1667" s="127"/>
      <c r="D1667" s="101"/>
      <c r="E1667" s="110"/>
      <c r="F1667" s="117"/>
      <c r="G1667" s="117"/>
      <c r="H1667" s="59" t="s">
        <v>21</v>
      </c>
      <c r="I1667" s="31">
        <v>0</v>
      </c>
      <c r="J1667" s="32">
        <v>0</v>
      </c>
      <c r="K1667" s="32">
        <v>0</v>
      </c>
      <c r="L1667" s="28"/>
      <c r="M1667" s="28"/>
      <c r="N1667" s="21"/>
      <c r="O1667" s="21"/>
      <c r="P1667" s="21"/>
      <c r="Q1667" s="65"/>
    </row>
    <row r="1668" spans="3:17" s="7" customFormat="1" hidden="1">
      <c r="C1668" s="127"/>
      <c r="D1668" s="101"/>
      <c r="E1668" s="110"/>
      <c r="F1668" s="117"/>
      <c r="G1668" s="117"/>
      <c r="H1668" s="59" t="s">
        <v>31</v>
      </c>
      <c r="I1668" s="31">
        <v>0</v>
      </c>
      <c r="J1668" s="32">
        <v>0</v>
      </c>
      <c r="K1668" s="32">
        <v>0</v>
      </c>
      <c r="L1668" s="28"/>
      <c r="M1668" s="28"/>
      <c r="N1668" s="21"/>
      <c r="O1668" s="21"/>
      <c r="P1668" s="21"/>
      <c r="Q1668" s="65"/>
    </row>
    <row r="1669" spans="3:17" s="7" customFormat="1" hidden="1">
      <c r="C1669" s="128"/>
      <c r="D1669" s="102"/>
      <c r="E1669" s="111"/>
      <c r="F1669" s="118"/>
      <c r="G1669" s="118"/>
      <c r="H1669" s="59" t="s">
        <v>35</v>
      </c>
      <c r="I1669" s="31">
        <v>0</v>
      </c>
      <c r="J1669" s="32">
        <v>0</v>
      </c>
      <c r="K1669" s="32">
        <v>0</v>
      </c>
      <c r="L1669" s="28"/>
      <c r="M1669" s="28"/>
      <c r="N1669" s="21"/>
      <c r="O1669" s="21"/>
      <c r="P1669" s="21"/>
      <c r="Q1669" s="65"/>
    </row>
    <row r="1670" spans="3:17" s="7" customFormat="1">
      <c r="C1670" s="126" t="s">
        <v>800</v>
      </c>
      <c r="D1670" s="100" t="s">
        <v>802</v>
      </c>
      <c r="E1670" s="129" t="s">
        <v>803</v>
      </c>
      <c r="F1670" s="116">
        <v>2021</v>
      </c>
      <c r="G1670" s="116">
        <v>2023</v>
      </c>
      <c r="H1670" s="59" t="s">
        <v>19</v>
      </c>
      <c r="I1670" s="22">
        <f>I1671+I1672+I1673+I1674</f>
        <v>77192.899999999994</v>
      </c>
      <c r="J1670" s="4">
        <f t="shared" ref="J1670:K1670" si="660">J1671+J1672+J1673+J1674</f>
        <v>77192.899999999994</v>
      </c>
      <c r="K1670" s="4">
        <f t="shared" si="660"/>
        <v>77192.899999999994</v>
      </c>
      <c r="L1670" s="28">
        <f t="shared" ref="L1670:M1670" si="661">L1671+L1672+L1673+L1674</f>
        <v>21201.800000000003</v>
      </c>
      <c r="M1670" s="28">
        <f t="shared" si="661"/>
        <v>21201.800000000003</v>
      </c>
      <c r="N1670" s="21">
        <f t="shared" si="648"/>
        <v>27.465997520497361</v>
      </c>
      <c r="O1670" s="21">
        <f t="shared" si="649"/>
        <v>27.465997520497361</v>
      </c>
      <c r="P1670" s="21">
        <f t="shared" si="650"/>
        <v>27.465997520497361</v>
      </c>
      <c r="Q1670" s="65"/>
    </row>
    <row r="1671" spans="3:17" s="7" customFormat="1">
      <c r="C1671" s="127"/>
      <c r="D1671" s="101"/>
      <c r="E1671" s="129"/>
      <c r="F1671" s="117"/>
      <c r="G1671" s="117"/>
      <c r="H1671" s="59" t="s">
        <v>20</v>
      </c>
      <c r="I1671" s="31">
        <f>I1676+I1681+I1686+I1691+I1696+I1701+I1706</f>
        <v>7848.4</v>
      </c>
      <c r="J1671" s="32">
        <f t="shared" ref="J1671:K1672" si="662">J1676+J1681+J1686+J1691+J1696+J1701+J1706</f>
        <v>7848.4</v>
      </c>
      <c r="K1671" s="32">
        <f t="shared" si="662"/>
        <v>7848.4</v>
      </c>
      <c r="L1671" s="28">
        <f t="shared" ref="L1671:M1671" si="663">L1676+L1681+L1686+L1691+L1696+L1701+L1706</f>
        <v>1689.4</v>
      </c>
      <c r="M1671" s="28">
        <f t="shared" si="663"/>
        <v>1689.4</v>
      </c>
      <c r="N1671" s="21">
        <f t="shared" si="648"/>
        <v>21.525406452270531</v>
      </c>
      <c r="O1671" s="21">
        <f t="shared" si="649"/>
        <v>21.525406452270531</v>
      </c>
      <c r="P1671" s="21">
        <f t="shared" si="650"/>
        <v>21.525406452270531</v>
      </c>
      <c r="Q1671" s="65"/>
    </row>
    <row r="1672" spans="3:17" s="7" customFormat="1">
      <c r="C1672" s="127"/>
      <c r="D1672" s="101"/>
      <c r="E1672" s="129"/>
      <c r="F1672" s="117"/>
      <c r="G1672" s="117"/>
      <c r="H1672" s="59" t="s">
        <v>21</v>
      </c>
      <c r="I1672" s="31">
        <f>I1677+I1682+I1687+I1692+I1697+I1702+I1707</f>
        <v>69344.5</v>
      </c>
      <c r="J1672" s="32">
        <f t="shared" si="662"/>
        <v>69344.5</v>
      </c>
      <c r="K1672" s="32">
        <f t="shared" si="662"/>
        <v>69344.5</v>
      </c>
      <c r="L1672" s="28">
        <f t="shared" ref="L1672:M1672" si="664">L1677+L1682+L1687+L1692+L1697+L1702+L1707</f>
        <v>19512.400000000001</v>
      </c>
      <c r="M1672" s="28">
        <f t="shared" si="664"/>
        <v>19512.400000000001</v>
      </c>
      <c r="N1672" s="21">
        <f t="shared" si="648"/>
        <v>28.138352717230642</v>
      </c>
      <c r="O1672" s="21">
        <f t="shared" si="649"/>
        <v>28.138352717230642</v>
      </c>
      <c r="P1672" s="21">
        <f t="shared" si="650"/>
        <v>28.138352717230642</v>
      </c>
      <c r="Q1672" s="65"/>
    </row>
    <row r="1673" spans="3:17" s="7" customFormat="1">
      <c r="C1673" s="127"/>
      <c r="D1673" s="101"/>
      <c r="E1673" s="129"/>
      <c r="F1673" s="117"/>
      <c r="G1673" s="117"/>
      <c r="H1673" s="59" t="s">
        <v>31</v>
      </c>
      <c r="I1673" s="31">
        <f t="shared" ref="I1673:K1674" si="665">I1678+I1683+I1688</f>
        <v>0</v>
      </c>
      <c r="J1673" s="32">
        <f t="shared" si="665"/>
        <v>0</v>
      </c>
      <c r="K1673" s="32">
        <f t="shared" si="665"/>
        <v>0</v>
      </c>
      <c r="L1673" s="28">
        <f t="shared" ref="L1673:M1673" si="666">L1678+L1683+L1688</f>
        <v>0</v>
      </c>
      <c r="M1673" s="28">
        <f t="shared" si="666"/>
        <v>0</v>
      </c>
      <c r="N1673" s="21"/>
      <c r="O1673" s="21"/>
      <c r="P1673" s="21"/>
      <c r="Q1673" s="65"/>
    </row>
    <row r="1674" spans="3:17" s="7" customFormat="1">
      <c r="C1674" s="128"/>
      <c r="D1674" s="102"/>
      <c r="E1674" s="129"/>
      <c r="F1674" s="118"/>
      <c r="G1674" s="118"/>
      <c r="H1674" s="59" t="s">
        <v>35</v>
      </c>
      <c r="I1674" s="31">
        <f t="shared" si="665"/>
        <v>0</v>
      </c>
      <c r="J1674" s="32">
        <f t="shared" si="665"/>
        <v>0</v>
      </c>
      <c r="K1674" s="32">
        <f t="shared" si="665"/>
        <v>0</v>
      </c>
      <c r="L1674" s="28"/>
      <c r="M1674" s="28"/>
      <c r="N1674" s="21"/>
      <c r="O1674" s="21"/>
      <c r="P1674" s="21"/>
      <c r="Q1674" s="65"/>
    </row>
    <row r="1675" spans="3:17" s="7" customFormat="1">
      <c r="C1675" s="126" t="s">
        <v>804</v>
      </c>
      <c r="D1675" s="100" t="s">
        <v>805</v>
      </c>
      <c r="E1675" s="129" t="s">
        <v>206</v>
      </c>
      <c r="F1675" s="116">
        <v>2021</v>
      </c>
      <c r="G1675" s="116">
        <v>2021</v>
      </c>
      <c r="H1675" s="59" t="s">
        <v>19</v>
      </c>
      <c r="I1675" s="22">
        <f>I1676+I1677+I1678+I1679</f>
        <v>7142.9</v>
      </c>
      <c r="J1675" s="4">
        <f t="shared" ref="J1675:M1675" si="667">J1676+J1677+J1678+J1679</f>
        <v>7142.9</v>
      </c>
      <c r="K1675" s="4">
        <f t="shared" si="667"/>
        <v>7142.9</v>
      </c>
      <c r="L1675" s="28">
        <f t="shared" si="667"/>
        <v>7142.9</v>
      </c>
      <c r="M1675" s="28">
        <f t="shared" si="667"/>
        <v>7142.9</v>
      </c>
      <c r="N1675" s="21">
        <f t="shared" si="648"/>
        <v>100</v>
      </c>
      <c r="O1675" s="21">
        <f t="shared" si="649"/>
        <v>100</v>
      </c>
      <c r="P1675" s="21">
        <f t="shared" si="650"/>
        <v>100</v>
      </c>
      <c r="Q1675" s="65"/>
    </row>
    <row r="1676" spans="3:17" s="7" customFormat="1">
      <c r="C1676" s="127"/>
      <c r="D1676" s="101"/>
      <c r="E1676" s="129"/>
      <c r="F1676" s="117"/>
      <c r="G1676" s="117"/>
      <c r="H1676" s="59" t="s">
        <v>20</v>
      </c>
      <c r="I1676" s="31">
        <v>142.9</v>
      </c>
      <c r="J1676" s="32">
        <v>142.9</v>
      </c>
      <c r="K1676" s="32">
        <v>142.9</v>
      </c>
      <c r="L1676" s="28">
        <v>142.9</v>
      </c>
      <c r="M1676" s="28">
        <v>142.9</v>
      </c>
      <c r="N1676" s="21">
        <f t="shared" si="648"/>
        <v>100</v>
      </c>
      <c r="O1676" s="21">
        <f t="shared" si="649"/>
        <v>100</v>
      </c>
      <c r="P1676" s="21">
        <f t="shared" si="650"/>
        <v>100</v>
      </c>
      <c r="Q1676" s="65"/>
    </row>
    <row r="1677" spans="3:17" s="7" customFormat="1">
      <c r="C1677" s="127"/>
      <c r="D1677" s="101"/>
      <c r="E1677" s="129"/>
      <c r="F1677" s="117"/>
      <c r="G1677" s="117"/>
      <c r="H1677" s="59" t="s">
        <v>21</v>
      </c>
      <c r="I1677" s="31">
        <v>7000</v>
      </c>
      <c r="J1677" s="32">
        <v>7000</v>
      </c>
      <c r="K1677" s="32">
        <v>7000</v>
      </c>
      <c r="L1677" s="28">
        <v>7000</v>
      </c>
      <c r="M1677" s="28">
        <v>7000</v>
      </c>
      <c r="N1677" s="21">
        <f t="shared" si="648"/>
        <v>100</v>
      </c>
      <c r="O1677" s="21">
        <f t="shared" si="649"/>
        <v>100</v>
      </c>
      <c r="P1677" s="21">
        <f t="shared" si="650"/>
        <v>100</v>
      </c>
      <c r="Q1677" s="65"/>
    </row>
    <row r="1678" spans="3:17" s="7" customFormat="1">
      <c r="C1678" s="127"/>
      <c r="D1678" s="101"/>
      <c r="E1678" s="129"/>
      <c r="F1678" s="117"/>
      <c r="G1678" s="117"/>
      <c r="H1678" s="59" t="s">
        <v>31</v>
      </c>
      <c r="I1678" s="31">
        <v>0</v>
      </c>
      <c r="J1678" s="32">
        <v>0</v>
      </c>
      <c r="K1678" s="32">
        <v>0</v>
      </c>
      <c r="L1678" s="28"/>
      <c r="M1678" s="28"/>
      <c r="N1678" s="21"/>
      <c r="O1678" s="21"/>
      <c r="P1678" s="21"/>
      <c r="Q1678" s="65"/>
    </row>
    <row r="1679" spans="3:17" s="7" customFormat="1">
      <c r="C1679" s="128"/>
      <c r="D1679" s="102"/>
      <c r="E1679" s="129"/>
      <c r="F1679" s="118"/>
      <c r="G1679" s="118"/>
      <c r="H1679" s="59" t="s">
        <v>35</v>
      </c>
      <c r="I1679" s="31">
        <v>0</v>
      </c>
      <c r="J1679" s="32">
        <v>0</v>
      </c>
      <c r="K1679" s="32">
        <v>0</v>
      </c>
      <c r="L1679" s="28"/>
      <c r="M1679" s="28"/>
      <c r="N1679" s="21"/>
      <c r="O1679" s="21"/>
      <c r="P1679" s="21"/>
      <c r="Q1679" s="65"/>
    </row>
    <row r="1680" spans="3:17" s="7" customFormat="1">
      <c r="C1680" s="126" t="s">
        <v>806</v>
      </c>
      <c r="D1680" s="100" t="s">
        <v>807</v>
      </c>
      <c r="E1680" s="129" t="s">
        <v>290</v>
      </c>
      <c r="F1680" s="116">
        <v>2021</v>
      </c>
      <c r="G1680" s="116">
        <v>2023</v>
      </c>
      <c r="H1680" s="59" t="s">
        <v>19</v>
      </c>
      <c r="I1680" s="22">
        <f>I1681+I1682+I1683+I1684</f>
        <v>30468</v>
      </c>
      <c r="J1680" s="4">
        <f t="shared" ref="J1680:M1680" si="668">J1681+J1682+J1683+J1684</f>
        <v>30468</v>
      </c>
      <c r="K1680" s="4">
        <f t="shared" si="668"/>
        <v>30468</v>
      </c>
      <c r="L1680" s="28">
        <f t="shared" si="668"/>
        <v>2184.3000000000002</v>
      </c>
      <c r="M1680" s="28">
        <f t="shared" si="668"/>
        <v>2184.3000000000002</v>
      </c>
      <c r="N1680" s="21">
        <f t="shared" ref="N1680:N1741" si="669">M1680/I1680*100</f>
        <v>7.1691610870421432</v>
      </c>
      <c r="O1680" s="21">
        <f t="shared" ref="O1680:O1741" si="670">M1680/J1680*100</f>
        <v>7.1691610870421432</v>
      </c>
      <c r="P1680" s="21">
        <f t="shared" ref="P1680:P1741" si="671">L1680/K1680*100</f>
        <v>7.1691610870421432</v>
      </c>
      <c r="Q1680" s="65"/>
    </row>
    <row r="1681" spans="3:17" s="7" customFormat="1">
      <c r="C1681" s="127"/>
      <c r="D1681" s="101"/>
      <c r="E1681" s="129"/>
      <c r="F1681" s="117"/>
      <c r="G1681" s="117"/>
      <c r="H1681" s="59" t="s">
        <v>20</v>
      </c>
      <c r="I1681" s="31">
        <v>3351.5</v>
      </c>
      <c r="J1681" s="32">
        <v>3351.5</v>
      </c>
      <c r="K1681" s="32">
        <v>3351.5</v>
      </c>
      <c r="L1681" s="28">
        <v>240.3</v>
      </c>
      <c r="M1681" s="28">
        <v>240.3</v>
      </c>
      <c r="N1681" s="21">
        <f t="shared" si="669"/>
        <v>7.1699239146650759</v>
      </c>
      <c r="O1681" s="21">
        <f t="shared" si="670"/>
        <v>7.1699239146650759</v>
      </c>
      <c r="P1681" s="21">
        <f t="shared" si="671"/>
        <v>7.1699239146650759</v>
      </c>
      <c r="Q1681" s="65"/>
    </row>
    <row r="1682" spans="3:17" s="7" customFormat="1">
      <c r="C1682" s="127"/>
      <c r="D1682" s="101"/>
      <c r="E1682" s="129"/>
      <c r="F1682" s="117"/>
      <c r="G1682" s="117"/>
      <c r="H1682" s="59" t="s">
        <v>21</v>
      </c>
      <c r="I1682" s="31">
        <v>27116.5</v>
      </c>
      <c r="J1682" s="32">
        <v>27116.5</v>
      </c>
      <c r="K1682" s="32">
        <v>27116.5</v>
      </c>
      <c r="L1682" s="28">
        <v>1944</v>
      </c>
      <c r="M1682" s="28">
        <v>1944</v>
      </c>
      <c r="N1682" s="21">
        <f t="shared" si="669"/>
        <v>7.1690668043442178</v>
      </c>
      <c r="O1682" s="21">
        <f t="shared" si="670"/>
        <v>7.1690668043442178</v>
      </c>
      <c r="P1682" s="21">
        <f t="shared" si="671"/>
        <v>7.1690668043442178</v>
      </c>
      <c r="Q1682" s="65"/>
    </row>
    <row r="1683" spans="3:17" s="7" customFormat="1">
      <c r="C1683" s="127"/>
      <c r="D1683" s="101"/>
      <c r="E1683" s="129"/>
      <c r="F1683" s="117"/>
      <c r="G1683" s="117"/>
      <c r="H1683" s="59" t="s">
        <v>31</v>
      </c>
      <c r="I1683" s="31">
        <v>0</v>
      </c>
      <c r="J1683" s="32">
        <v>0</v>
      </c>
      <c r="K1683" s="32">
        <v>0</v>
      </c>
      <c r="L1683" s="28"/>
      <c r="M1683" s="28"/>
      <c r="N1683" s="21"/>
      <c r="O1683" s="21"/>
      <c r="P1683" s="21"/>
      <c r="Q1683" s="65"/>
    </row>
    <row r="1684" spans="3:17" s="7" customFormat="1">
      <c r="C1684" s="128"/>
      <c r="D1684" s="102"/>
      <c r="E1684" s="129"/>
      <c r="F1684" s="118"/>
      <c r="G1684" s="118"/>
      <c r="H1684" s="59" t="s">
        <v>35</v>
      </c>
      <c r="I1684" s="31">
        <v>0</v>
      </c>
      <c r="J1684" s="32">
        <v>0</v>
      </c>
      <c r="K1684" s="32">
        <v>0</v>
      </c>
      <c r="L1684" s="28"/>
      <c r="M1684" s="28"/>
      <c r="N1684" s="21"/>
      <c r="O1684" s="21"/>
      <c r="P1684" s="21"/>
      <c r="Q1684" s="65"/>
    </row>
    <row r="1685" spans="3:17" s="7" customFormat="1" hidden="1">
      <c r="C1685" s="126" t="s">
        <v>808</v>
      </c>
      <c r="D1685" s="100" t="s">
        <v>809</v>
      </c>
      <c r="E1685" s="129" t="s">
        <v>290</v>
      </c>
      <c r="F1685" s="116">
        <v>2021</v>
      </c>
      <c r="G1685" s="116">
        <v>2022</v>
      </c>
      <c r="H1685" s="59" t="s">
        <v>19</v>
      </c>
      <c r="I1685" s="22">
        <f>I1686+I1687+I1688+I1689</f>
        <v>0</v>
      </c>
      <c r="J1685" s="4">
        <f t="shared" ref="J1685:M1685" si="672">J1686+J1687+J1688+J1689</f>
        <v>0</v>
      </c>
      <c r="K1685" s="4">
        <f t="shared" si="672"/>
        <v>0</v>
      </c>
      <c r="L1685" s="28">
        <f t="shared" si="672"/>
        <v>0</v>
      </c>
      <c r="M1685" s="28">
        <f t="shared" si="672"/>
        <v>0</v>
      </c>
      <c r="N1685" s="21"/>
      <c r="O1685" s="21"/>
      <c r="P1685" s="21"/>
      <c r="Q1685" s="65"/>
    </row>
    <row r="1686" spans="3:17" s="7" customFormat="1" hidden="1">
      <c r="C1686" s="127"/>
      <c r="D1686" s="101"/>
      <c r="E1686" s="129"/>
      <c r="F1686" s="117"/>
      <c r="G1686" s="117"/>
      <c r="H1686" s="59" t="s">
        <v>20</v>
      </c>
      <c r="I1686" s="31">
        <v>0</v>
      </c>
      <c r="J1686" s="32">
        <v>0</v>
      </c>
      <c r="K1686" s="32">
        <v>0</v>
      </c>
      <c r="L1686" s="28"/>
      <c r="M1686" s="28"/>
      <c r="N1686" s="21"/>
      <c r="O1686" s="21"/>
      <c r="P1686" s="21"/>
      <c r="Q1686" s="65"/>
    </row>
    <row r="1687" spans="3:17" s="7" customFormat="1" hidden="1">
      <c r="C1687" s="127"/>
      <c r="D1687" s="101"/>
      <c r="E1687" s="129"/>
      <c r="F1687" s="117"/>
      <c r="G1687" s="117"/>
      <c r="H1687" s="59" t="s">
        <v>21</v>
      </c>
      <c r="I1687" s="31">
        <v>0</v>
      </c>
      <c r="J1687" s="32">
        <v>0</v>
      </c>
      <c r="K1687" s="32">
        <v>0</v>
      </c>
      <c r="L1687" s="28"/>
      <c r="M1687" s="28"/>
      <c r="N1687" s="21"/>
      <c r="O1687" s="21"/>
      <c r="P1687" s="21"/>
      <c r="Q1687" s="65"/>
    </row>
    <row r="1688" spans="3:17" s="7" customFormat="1" hidden="1">
      <c r="C1688" s="127"/>
      <c r="D1688" s="101"/>
      <c r="E1688" s="129"/>
      <c r="F1688" s="117"/>
      <c r="G1688" s="117"/>
      <c r="H1688" s="59" t="s">
        <v>31</v>
      </c>
      <c r="I1688" s="31">
        <v>0</v>
      </c>
      <c r="J1688" s="32">
        <v>0</v>
      </c>
      <c r="K1688" s="32">
        <v>0</v>
      </c>
      <c r="L1688" s="28"/>
      <c r="M1688" s="28"/>
      <c r="N1688" s="21"/>
      <c r="O1688" s="21"/>
      <c r="P1688" s="21"/>
      <c r="Q1688" s="65"/>
    </row>
    <row r="1689" spans="3:17" s="7" customFormat="1" hidden="1">
      <c r="C1689" s="128"/>
      <c r="D1689" s="102"/>
      <c r="E1689" s="129"/>
      <c r="F1689" s="118"/>
      <c r="G1689" s="118"/>
      <c r="H1689" s="59" t="s">
        <v>35</v>
      </c>
      <c r="I1689" s="31">
        <v>0</v>
      </c>
      <c r="J1689" s="32">
        <v>0</v>
      </c>
      <c r="K1689" s="32">
        <v>0</v>
      </c>
      <c r="L1689" s="28"/>
      <c r="M1689" s="28"/>
      <c r="N1689" s="21"/>
      <c r="O1689" s="21"/>
      <c r="P1689" s="21"/>
      <c r="Q1689" s="65"/>
    </row>
    <row r="1690" spans="3:17" s="7" customFormat="1" hidden="1">
      <c r="C1690" s="126" t="s">
        <v>810</v>
      </c>
      <c r="D1690" s="100" t="s">
        <v>811</v>
      </c>
      <c r="E1690" s="116" t="s">
        <v>597</v>
      </c>
      <c r="F1690" s="116">
        <v>2020</v>
      </c>
      <c r="G1690" s="116">
        <v>2020</v>
      </c>
      <c r="H1690" s="59" t="s">
        <v>19</v>
      </c>
      <c r="I1690" s="22">
        <f>I1691+I1692+I1693+I1694</f>
        <v>0</v>
      </c>
      <c r="J1690" s="4">
        <f t="shared" ref="J1690:M1690" si="673">J1691+J1692+J1693+J1694</f>
        <v>0</v>
      </c>
      <c r="K1690" s="4">
        <f t="shared" si="673"/>
        <v>0</v>
      </c>
      <c r="L1690" s="28">
        <f t="shared" si="673"/>
        <v>0</v>
      </c>
      <c r="M1690" s="28">
        <f t="shared" si="673"/>
        <v>0</v>
      </c>
      <c r="N1690" s="21"/>
      <c r="O1690" s="21"/>
      <c r="P1690" s="21"/>
      <c r="Q1690" s="65"/>
    </row>
    <row r="1691" spans="3:17" s="7" customFormat="1" hidden="1">
      <c r="C1691" s="127"/>
      <c r="D1691" s="101"/>
      <c r="E1691" s="110"/>
      <c r="F1691" s="117"/>
      <c r="G1691" s="117"/>
      <c r="H1691" s="59" t="s">
        <v>20</v>
      </c>
      <c r="I1691" s="31">
        <v>0</v>
      </c>
      <c r="J1691" s="32">
        <v>0</v>
      </c>
      <c r="K1691" s="32">
        <v>0</v>
      </c>
      <c r="L1691" s="28"/>
      <c r="M1691" s="28"/>
      <c r="N1691" s="21"/>
      <c r="O1691" s="21"/>
      <c r="P1691" s="21"/>
      <c r="Q1691" s="65"/>
    </row>
    <row r="1692" spans="3:17" s="7" customFormat="1" hidden="1">
      <c r="C1692" s="127"/>
      <c r="D1692" s="101"/>
      <c r="E1692" s="110"/>
      <c r="F1692" s="117"/>
      <c r="G1692" s="117"/>
      <c r="H1692" s="59" t="s">
        <v>21</v>
      </c>
      <c r="I1692" s="31">
        <v>0</v>
      </c>
      <c r="J1692" s="32">
        <v>0</v>
      </c>
      <c r="K1692" s="32">
        <v>0</v>
      </c>
      <c r="L1692" s="28"/>
      <c r="M1692" s="28"/>
      <c r="N1692" s="21"/>
      <c r="O1692" s="21"/>
      <c r="P1692" s="21"/>
      <c r="Q1692" s="65"/>
    </row>
    <row r="1693" spans="3:17" s="7" customFormat="1" hidden="1">
      <c r="C1693" s="127"/>
      <c r="D1693" s="101"/>
      <c r="E1693" s="110"/>
      <c r="F1693" s="117"/>
      <c r="G1693" s="117"/>
      <c r="H1693" s="59" t="s">
        <v>31</v>
      </c>
      <c r="I1693" s="31">
        <v>0</v>
      </c>
      <c r="J1693" s="32">
        <v>0</v>
      </c>
      <c r="K1693" s="32">
        <v>0</v>
      </c>
      <c r="L1693" s="28"/>
      <c r="M1693" s="28"/>
      <c r="N1693" s="21"/>
      <c r="O1693" s="21"/>
      <c r="P1693" s="21"/>
      <c r="Q1693" s="65"/>
    </row>
    <row r="1694" spans="3:17" s="7" customFormat="1" hidden="1">
      <c r="C1694" s="128"/>
      <c r="D1694" s="102"/>
      <c r="E1694" s="111"/>
      <c r="F1694" s="118"/>
      <c r="G1694" s="118"/>
      <c r="H1694" s="59" t="s">
        <v>35</v>
      </c>
      <c r="I1694" s="31">
        <v>0</v>
      </c>
      <c r="J1694" s="32">
        <v>0</v>
      </c>
      <c r="K1694" s="32">
        <v>0</v>
      </c>
      <c r="L1694" s="28"/>
      <c r="M1694" s="28"/>
      <c r="N1694" s="21"/>
      <c r="O1694" s="21"/>
      <c r="P1694" s="21"/>
      <c r="Q1694" s="65"/>
    </row>
    <row r="1695" spans="3:17" s="7" customFormat="1" hidden="1">
      <c r="C1695" s="126" t="s">
        <v>812</v>
      </c>
      <c r="D1695" s="100" t="s">
        <v>813</v>
      </c>
      <c r="E1695" s="129" t="s">
        <v>290</v>
      </c>
      <c r="F1695" s="116">
        <v>2022</v>
      </c>
      <c r="G1695" s="116">
        <v>2023</v>
      </c>
      <c r="H1695" s="59" t="s">
        <v>19</v>
      </c>
      <c r="I1695" s="22">
        <f>I1696+I1697+I1698+I1699</f>
        <v>0</v>
      </c>
      <c r="J1695" s="4">
        <f t="shared" ref="J1695:M1695" si="674">J1696+J1697+J1698+J1699</f>
        <v>0</v>
      </c>
      <c r="K1695" s="4">
        <f t="shared" si="674"/>
        <v>0</v>
      </c>
      <c r="L1695" s="28">
        <f t="shared" si="674"/>
        <v>0</v>
      </c>
      <c r="M1695" s="28">
        <f t="shared" si="674"/>
        <v>0</v>
      </c>
      <c r="N1695" s="21"/>
      <c r="O1695" s="21"/>
      <c r="P1695" s="21"/>
      <c r="Q1695" s="65"/>
    </row>
    <row r="1696" spans="3:17" s="7" customFormat="1" hidden="1">
      <c r="C1696" s="127"/>
      <c r="D1696" s="101"/>
      <c r="E1696" s="129"/>
      <c r="F1696" s="117"/>
      <c r="G1696" s="117"/>
      <c r="H1696" s="59" t="s">
        <v>20</v>
      </c>
      <c r="I1696" s="31">
        <v>0</v>
      </c>
      <c r="J1696" s="32">
        <v>0</v>
      </c>
      <c r="K1696" s="32">
        <v>0</v>
      </c>
      <c r="L1696" s="28"/>
      <c r="M1696" s="28"/>
      <c r="N1696" s="21"/>
      <c r="O1696" s="21"/>
      <c r="P1696" s="21"/>
      <c r="Q1696" s="65"/>
    </row>
    <row r="1697" spans="3:17" s="7" customFormat="1" hidden="1">
      <c r="C1697" s="127"/>
      <c r="D1697" s="101"/>
      <c r="E1697" s="129"/>
      <c r="F1697" s="117"/>
      <c r="G1697" s="117"/>
      <c r="H1697" s="59" t="s">
        <v>21</v>
      </c>
      <c r="I1697" s="31">
        <v>0</v>
      </c>
      <c r="J1697" s="32">
        <v>0</v>
      </c>
      <c r="K1697" s="32">
        <v>0</v>
      </c>
      <c r="L1697" s="28"/>
      <c r="M1697" s="28"/>
      <c r="N1697" s="21"/>
      <c r="O1697" s="21"/>
      <c r="P1697" s="21"/>
      <c r="Q1697" s="65"/>
    </row>
    <row r="1698" spans="3:17" s="7" customFormat="1" hidden="1">
      <c r="C1698" s="127"/>
      <c r="D1698" s="101"/>
      <c r="E1698" s="129"/>
      <c r="F1698" s="117"/>
      <c r="G1698" s="117"/>
      <c r="H1698" s="59" t="s">
        <v>31</v>
      </c>
      <c r="I1698" s="31">
        <v>0</v>
      </c>
      <c r="J1698" s="32">
        <v>0</v>
      </c>
      <c r="K1698" s="32">
        <v>0</v>
      </c>
      <c r="L1698" s="28"/>
      <c r="M1698" s="28"/>
      <c r="N1698" s="21"/>
      <c r="O1698" s="21"/>
      <c r="P1698" s="21"/>
      <c r="Q1698" s="65"/>
    </row>
    <row r="1699" spans="3:17" s="7" customFormat="1" hidden="1">
      <c r="C1699" s="128"/>
      <c r="D1699" s="102"/>
      <c r="E1699" s="129"/>
      <c r="F1699" s="118"/>
      <c r="G1699" s="118"/>
      <c r="H1699" s="59" t="s">
        <v>35</v>
      </c>
      <c r="I1699" s="31">
        <v>0</v>
      </c>
      <c r="J1699" s="32">
        <v>0</v>
      </c>
      <c r="K1699" s="32">
        <v>0</v>
      </c>
      <c r="L1699" s="28"/>
      <c r="M1699" s="28"/>
      <c r="N1699" s="21"/>
      <c r="O1699" s="21"/>
      <c r="P1699" s="21"/>
      <c r="Q1699" s="65"/>
    </row>
    <row r="1700" spans="3:17" s="7" customFormat="1" hidden="1">
      <c r="C1700" s="126" t="s">
        <v>814</v>
      </c>
      <c r="D1700" s="100" t="s">
        <v>815</v>
      </c>
      <c r="E1700" s="129" t="s">
        <v>290</v>
      </c>
      <c r="F1700" s="116">
        <v>2022</v>
      </c>
      <c r="G1700" s="116">
        <v>2022</v>
      </c>
      <c r="H1700" s="59" t="s">
        <v>19</v>
      </c>
      <c r="I1700" s="22">
        <f>I1701+I1702+I1703+I1704</f>
        <v>0</v>
      </c>
      <c r="J1700" s="4">
        <f t="shared" ref="J1700:M1700" si="675">J1701+J1702+J1703+J1704</f>
        <v>0</v>
      </c>
      <c r="K1700" s="4">
        <f t="shared" si="675"/>
        <v>0</v>
      </c>
      <c r="L1700" s="28">
        <f t="shared" si="675"/>
        <v>0</v>
      </c>
      <c r="M1700" s="28">
        <f t="shared" si="675"/>
        <v>0</v>
      </c>
      <c r="N1700" s="21"/>
      <c r="O1700" s="21"/>
      <c r="P1700" s="21"/>
      <c r="Q1700" s="65"/>
    </row>
    <row r="1701" spans="3:17" s="7" customFormat="1" hidden="1">
      <c r="C1701" s="127"/>
      <c r="D1701" s="101"/>
      <c r="E1701" s="129"/>
      <c r="F1701" s="117"/>
      <c r="G1701" s="117"/>
      <c r="H1701" s="59" t="s">
        <v>20</v>
      </c>
      <c r="I1701" s="31">
        <v>0</v>
      </c>
      <c r="J1701" s="32">
        <v>0</v>
      </c>
      <c r="K1701" s="32">
        <v>0</v>
      </c>
      <c r="L1701" s="28"/>
      <c r="M1701" s="28"/>
      <c r="N1701" s="21"/>
      <c r="O1701" s="21"/>
      <c r="P1701" s="21"/>
      <c r="Q1701" s="65"/>
    </row>
    <row r="1702" spans="3:17" s="7" customFormat="1" hidden="1">
      <c r="C1702" s="127"/>
      <c r="D1702" s="101"/>
      <c r="E1702" s="129"/>
      <c r="F1702" s="117"/>
      <c r="G1702" s="117"/>
      <c r="H1702" s="59" t="s">
        <v>21</v>
      </c>
      <c r="I1702" s="31">
        <v>0</v>
      </c>
      <c r="J1702" s="32">
        <v>0</v>
      </c>
      <c r="K1702" s="32">
        <v>0</v>
      </c>
      <c r="L1702" s="28"/>
      <c r="M1702" s="28"/>
      <c r="N1702" s="21"/>
      <c r="O1702" s="21"/>
      <c r="P1702" s="21"/>
      <c r="Q1702" s="65"/>
    </row>
    <row r="1703" spans="3:17" s="7" customFormat="1" hidden="1">
      <c r="C1703" s="127"/>
      <c r="D1703" s="101"/>
      <c r="E1703" s="129"/>
      <c r="F1703" s="117"/>
      <c r="G1703" s="117"/>
      <c r="H1703" s="59" t="s">
        <v>31</v>
      </c>
      <c r="I1703" s="31">
        <v>0</v>
      </c>
      <c r="J1703" s="32">
        <v>0</v>
      </c>
      <c r="K1703" s="32">
        <v>0</v>
      </c>
      <c r="L1703" s="28"/>
      <c r="M1703" s="28"/>
      <c r="N1703" s="21"/>
      <c r="O1703" s="21"/>
      <c r="P1703" s="21"/>
      <c r="Q1703" s="65"/>
    </row>
    <row r="1704" spans="3:17" s="7" customFormat="1" hidden="1">
      <c r="C1704" s="128"/>
      <c r="D1704" s="102"/>
      <c r="E1704" s="129"/>
      <c r="F1704" s="118"/>
      <c r="G1704" s="118"/>
      <c r="H1704" s="59" t="s">
        <v>35</v>
      </c>
      <c r="I1704" s="31">
        <v>0</v>
      </c>
      <c r="J1704" s="32">
        <v>0</v>
      </c>
      <c r="K1704" s="32">
        <v>0</v>
      </c>
      <c r="L1704" s="28"/>
      <c r="M1704" s="28"/>
      <c r="N1704" s="21"/>
      <c r="O1704" s="21"/>
      <c r="P1704" s="21"/>
      <c r="Q1704" s="65"/>
    </row>
    <row r="1705" spans="3:17" s="7" customFormat="1">
      <c r="C1705" s="126" t="s">
        <v>816</v>
      </c>
      <c r="D1705" s="100" t="s">
        <v>817</v>
      </c>
      <c r="E1705" s="129" t="s">
        <v>290</v>
      </c>
      <c r="F1705" s="116">
        <v>2021</v>
      </c>
      <c r="G1705" s="116">
        <v>2023</v>
      </c>
      <c r="H1705" s="59" t="s">
        <v>19</v>
      </c>
      <c r="I1705" s="22">
        <f>I1706+I1707+I1708+I1709</f>
        <v>39582</v>
      </c>
      <c r="J1705" s="4">
        <f t="shared" ref="J1705:M1705" si="676">J1706+J1707+J1708+J1709</f>
        <v>39582</v>
      </c>
      <c r="K1705" s="4">
        <f t="shared" si="676"/>
        <v>39582</v>
      </c>
      <c r="L1705" s="28">
        <f t="shared" si="676"/>
        <v>11874.6</v>
      </c>
      <c r="M1705" s="28">
        <f t="shared" si="676"/>
        <v>11874.6</v>
      </c>
      <c r="N1705" s="21">
        <f t="shared" si="669"/>
        <v>30</v>
      </c>
      <c r="O1705" s="21">
        <f t="shared" si="670"/>
        <v>30</v>
      </c>
      <c r="P1705" s="21">
        <f t="shared" si="671"/>
        <v>30</v>
      </c>
      <c r="Q1705" s="65"/>
    </row>
    <row r="1706" spans="3:17" s="7" customFormat="1">
      <c r="C1706" s="127"/>
      <c r="D1706" s="101"/>
      <c r="E1706" s="129"/>
      <c r="F1706" s="117"/>
      <c r="G1706" s="117"/>
      <c r="H1706" s="59" t="s">
        <v>20</v>
      </c>
      <c r="I1706" s="31">
        <v>4354</v>
      </c>
      <c r="J1706" s="32">
        <v>4354</v>
      </c>
      <c r="K1706" s="32">
        <v>4354</v>
      </c>
      <c r="L1706" s="28">
        <v>1306.2</v>
      </c>
      <c r="M1706" s="28">
        <v>1306.2</v>
      </c>
      <c r="N1706" s="21">
        <f t="shared" si="669"/>
        <v>30</v>
      </c>
      <c r="O1706" s="21">
        <f t="shared" si="670"/>
        <v>30</v>
      </c>
      <c r="P1706" s="21">
        <f t="shared" si="671"/>
        <v>30</v>
      </c>
      <c r="Q1706" s="65"/>
    </row>
    <row r="1707" spans="3:17" s="7" customFormat="1">
      <c r="C1707" s="127"/>
      <c r="D1707" s="101"/>
      <c r="E1707" s="129"/>
      <c r="F1707" s="117"/>
      <c r="G1707" s="117"/>
      <c r="H1707" s="59" t="s">
        <v>21</v>
      </c>
      <c r="I1707" s="31">
        <v>35228</v>
      </c>
      <c r="J1707" s="32">
        <v>35228</v>
      </c>
      <c r="K1707" s="32">
        <v>35228</v>
      </c>
      <c r="L1707" s="28">
        <v>10568.4</v>
      </c>
      <c r="M1707" s="28">
        <v>10568.4</v>
      </c>
      <c r="N1707" s="21">
        <f t="shared" si="669"/>
        <v>30</v>
      </c>
      <c r="O1707" s="21">
        <f t="shared" si="670"/>
        <v>30</v>
      </c>
      <c r="P1707" s="21">
        <f t="shared" si="671"/>
        <v>30</v>
      </c>
      <c r="Q1707" s="65"/>
    </row>
    <row r="1708" spans="3:17" s="7" customFormat="1">
      <c r="C1708" s="127"/>
      <c r="D1708" s="101"/>
      <c r="E1708" s="129"/>
      <c r="F1708" s="117"/>
      <c r="G1708" s="117"/>
      <c r="H1708" s="59" t="s">
        <v>31</v>
      </c>
      <c r="I1708" s="31">
        <v>0</v>
      </c>
      <c r="J1708" s="32">
        <v>0</v>
      </c>
      <c r="K1708" s="32">
        <v>0</v>
      </c>
      <c r="L1708" s="28"/>
      <c r="M1708" s="28"/>
      <c r="N1708" s="21"/>
      <c r="O1708" s="21"/>
      <c r="P1708" s="21"/>
      <c r="Q1708" s="65"/>
    </row>
    <row r="1709" spans="3:17" s="7" customFormat="1">
      <c r="C1709" s="128"/>
      <c r="D1709" s="102"/>
      <c r="E1709" s="129"/>
      <c r="F1709" s="118"/>
      <c r="G1709" s="118"/>
      <c r="H1709" s="59" t="s">
        <v>35</v>
      </c>
      <c r="I1709" s="31">
        <v>0</v>
      </c>
      <c r="J1709" s="32">
        <v>0</v>
      </c>
      <c r="K1709" s="32">
        <v>0</v>
      </c>
      <c r="L1709" s="28"/>
      <c r="M1709" s="28"/>
      <c r="N1709" s="21"/>
      <c r="O1709" s="21"/>
      <c r="P1709" s="21"/>
      <c r="Q1709" s="65"/>
    </row>
    <row r="1710" spans="3:17" s="7" customFormat="1">
      <c r="C1710" s="126" t="s">
        <v>765</v>
      </c>
      <c r="D1710" s="100" t="s">
        <v>818</v>
      </c>
      <c r="E1710" s="129" t="s">
        <v>789</v>
      </c>
      <c r="F1710" s="116">
        <v>2021</v>
      </c>
      <c r="G1710" s="116">
        <v>2022</v>
      </c>
      <c r="H1710" s="59" t="s">
        <v>19</v>
      </c>
      <c r="I1710" s="22">
        <f>I1711+I1712+I1713+I1714</f>
        <v>2500</v>
      </c>
      <c r="J1710" s="4">
        <f t="shared" ref="J1710:K1710" si="677">J1711+J1712+J1713+J1714</f>
        <v>2500</v>
      </c>
      <c r="K1710" s="4">
        <f t="shared" si="677"/>
        <v>2500</v>
      </c>
      <c r="L1710" s="28">
        <f t="shared" ref="L1710:M1710" si="678">L1711+L1712+L1713+L1714</f>
        <v>2500</v>
      </c>
      <c r="M1710" s="28">
        <f t="shared" si="678"/>
        <v>2500</v>
      </c>
      <c r="N1710" s="21">
        <f t="shared" si="669"/>
        <v>100</v>
      </c>
      <c r="O1710" s="21">
        <f t="shared" si="670"/>
        <v>100</v>
      </c>
      <c r="P1710" s="21">
        <f t="shared" si="671"/>
        <v>100</v>
      </c>
      <c r="Q1710" s="65"/>
    </row>
    <row r="1711" spans="3:17" s="7" customFormat="1">
      <c r="C1711" s="127"/>
      <c r="D1711" s="101"/>
      <c r="E1711" s="129"/>
      <c r="F1711" s="117"/>
      <c r="G1711" s="117"/>
      <c r="H1711" s="59" t="s">
        <v>20</v>
      </c>
      <c r="I1711" s="31">
        <f>I1716</f>
        <v>0</v>
      </c>
      <c r="J1711" s="32">
        <f t="shared" ref="J1711:K1711" si="679">J1716</f>
        <v>0</v>
      </c>
      <c r="K1711" s="32">
        <f t="shared" si="679"/>
        <v>0</v>
      </c>
      <c r="L1711" s="28">
        <f t="shared" ref="L1711:M1711" si="680">L1716</f>
        <v>0</v>
      </c>
      <c r="M1711" s="28">
        <f t="shared" si="680"/>
        <v>0</v>
      </c>
      <c r="N1711" s="21"/>
      <c r="O1711" s="21"/>
      <c r="P1711" s="21"/>
      <c r="Q1711" s="65"/>
    </row>
    <row r="1712" spans="3:17" s="7" customFormat="1">
      <c r="C1712" s="127"/>
      <c r="D1712" s="101"/>
      <c r="E1712" s="129"/>
      <c r="F1712" s="117"/>
      <c r="G1712" s="117"/>
      <c r="H1712" s="59" t="s">
        <v>21</v>
      </c>
      <c r="I1712" s="31">
        <f t="shared" ref="I1712:K1714" si="681">I1717</f>
        <v>2500</v>
      </c>
      <c r="J1712" s="32">
        <f t="shared" si="681"/>
        <v>2500</v>
      </c>
      <c r="K1712" s="32">
        <f t="shared" si="681"/>
        <v>2500</v>
      </c>
      <c r="L1712" s="28">
        <f t="shared" ref="L1712:M1712" si="682">L1717</f>
        <v>2500</v>
      </c>
      <c r="M1712" s="28">
        <f t="shared" si="682"/>
        <v>2500</v>
      </c>
      <c r="N1712" s="21">
        <f t="shared" si="669"/>
        <v>100</v>
      </c>
      <c r="O1712" s="21">
        <f t="shared" si="670"/>
        <v>100</v>
      </c>
      <c r="P1712" s="21">
        <f t="shared" si="671"/>
        <v>100</v>
      </c>
      <c r="Q1712" s="65"/>
    </row>
    <row r="1713" spans="3:17" s="7" customFormat="1">
      <c r="C1713" s="127"/>
      <c r="D1713" s="101"/>
      <c r="E1713" s="129"/>
      <c r="F1713" s="117"/>
      <c r="G1713" s="117"/>
      <c r="H1713" s="59" t="s">
        <v>31</v>
      </c>
      <c r="I1713" s="31">
        <f t="shared" si="681"/>
        <v>0</v>
      </c>
      <c r="J1713" s="32">
        <f t="shared" si="681"/>
        <v>0</v>
      </c>
      <c r="K1713" s="32">
        <f t="shared" si="681"/>
        <v>0</v>
      </c>
      <c r="L1713" s="28">
        <f t="shared" ref="L1713:M1713" si="683">L1718</f>
        <v>0</v>
      </c>
      <c r="M1713" s="28">
        <f t="shared" si="683"/>
        <v>0</v>
      </c>
      <c r="N1713" s="21"/>
      <c r="O1713" s="21"/>
      <c r="P1713" s="21"/>
      <c r="Q1713" s="65"/>
    </row>
    <row r="1714" spans="3:17" s="7" customFormat="1">
      <c r="C1714" s="128"/>
      <c r="D1714" s="102"/>
      <c r="E1714" s="129"/>
      <c r="F1714" s="118"/>
      <c r="G1714" s="118"/>
      <c r="H1714" s="59" t="s">
        <v>35</v>
      </c>
      <c r="I1714" s="31">
        <f>I1719</f>
        <v>0</v>
      </c>
      <c r="J1714" s="32">
        <f t="shared" si="681"/>
        <v>0</v>
      </c>
      <c r="K1714" s="32">
        <f t="shared" si="681"/>
        <v>0</v>
      </c>
      <c r="L1714" s="28"/>
      <c r="M1714" s="28"/>
      <c r="N1714" s="21"/>
      <c r="O1714" s="21"/>
      <c r="P1714" s="21"/>
      <c r="Q1714" s="65"/>
    </row>
    <row r="1715" spans="3:17" s="7" customFormat="1">
      <c r="C1715" s="126" t="s">
        <v>819</v>
      </c>
      <c r="D1715" s="100" t="s">
        <v>820</v>
      </c>
      <c r="E1715" s="129" t="s">
        <v>290</v>
      </c>
      <c r="F1715" s="116">
        <v>2021</v>
      </c>
      <c r="G1715" s="116">
        <v>2022</v>
      </c>
      <c r="H1715" s="59" t="s">
        <v>19</v>
      </c>
      <c r="I1715" s="22">
        <f>I1716+I1717+I1718+I1719</f>
        <v>2500</v>
      </c>
      <c r="J1715" s="4">
        <f t="shared" ref="J1715:M1715" si="684">J1716+J1717+J1718+J1719</f>
        <v>2500</v>
      </c>
      <c r="K1715" s="4">
        <f t="shared" si="684"/>
        <v>2500</v>
      </c>
      <c r="L1715" s="28">
        <f t="shared" si="684"/>
        <v>2500</v>
      </c>
      <c r="M1715" s="28">
        <f t="shared" si="684"/>
        <v>2500</v>
      </c>
      <c r="N1715" s="21">
        <f t="shared" si="669"/>
        <v>100</v>
      </c>
      <c r="O1715" s="21">
        <f t="shared" si="670"/>
        <v>100</v>
      </c>
      <c r="P1715" s="21">
        <f t="shared" si="671"/>
        <v>100</v>
      </c>
      <c r="Q1715" s="65"/>
    </row>
    <row r="1716" spans="3:17" s="7" customFormat="1">
      <c r="C1716" s="127"/>
      <c r="D1716" s="101"/>
      <c r="E1716" s="129"/>
      <c r="F1716" s="117"/>
      <c r="G1716" s="117"/>
      <c r="H1716" s="59" t="s">
        <v>20</v>
      </c>
      <c r="I1716" s="31">
        <v>0</v>
      </c>
      <c r="J1716" s="32">
        <v>0</v>
      </c>
      <c r="K1716" s="32">
        <v>0</v>
      </c>
      <c r="L1716" s="28"/>
      <c r="M1716" s="28"/>
      <c r="N1716" s="21"/>
      <c r="O1716" s="21"/>
      <c r="P1716" s="21"/>
      <c r="Q1716" s="65"/>
    </row>
    <row r="1717" spans="3:17" s="7" customFormat="1">
      <c r="C1717" s="127"/>
      <c r="D1717" s="101"/>
      <c r="E1717" s="129"/>
      <c r="F1717" s="117"/>
      <c r="G1717" s="117"/>
      <c r="H1717" s="59" t="s">
        <v>21</v>
      </c>
      <c r="I1717" s="31">
        <v>2500</v>
      </c>
      <c r="J1717" s="32">
        <v>2500</v>
      </c>
      <c r="K1717" s="32">
        <v>2500</v>
      </c>
      <c r="L1717" s="28">
        <v>2500</v>
      </c>
      <c r="M1717" s="28">
        <v>2500</v>
      </c>
      <c r="N1717" s="21">
        <f t="shared" si="669"/>
        <v>100</v>
      </c>
      <c r="O1717" s="21">
        <f t="shared" si="670"/>
        <v>100</v>
      </c>
      <c r="P1717" s="21">
        <f t="shared" si="671"/>
        <v>100</v>
      </c>
      <c r="Q1717" s="65"/>
    </row>
    <row r="1718" spans="3:17" s="7" customFormat="1">
      <c r="C1718" s="127"/>
      <c r="D1718" s="101"/>
      <c r="E1718" s="129"/>
      <c r="F1718" s="117"/>
      <c r="G1718" s="117"/>
      <c r="H1718" s="59" t="s">
        <v>31</v>
      </c>
      <c r="I1718" s="31">
        <v>0</v>
      </c>
      <c r="J1718" s="32">
        <v>0</v>
      </c>
      <c r="K1718" s="32">
        <v>0</v>
      </c>
      <c r="L1718" s="28"/>
      <c r="M1718" s="28"/>
      <c r="N1718" s="21"/>
      <c r="O1718" s="21"/>
      <c r="P1718" s="21"/>
      <c r="Q1718" s="65"/>
    </row>
    <row r="1719" spans="3:17" s="7" customFormat="1">
      <c r="C1719" s="128"/>
      <c r="D1719" s="102"/>
      <c r="E1719" s="129"/>
      <c r="F1719" s="118"/>
      <c r="G1719" s="118"/>
      <c r="H1719" s="59" t="s">
        <v>35</v>
      </c>
      <c r="I1719" s="31">
        <v>0</v>
      </c>
      <c r="J1719" s="32">
        <v>0</v>
      </c>
      <c r="K1719" s="32">
        <v>0</v>
      </c>
      <c r="L1719" s="28"/>
      <c r="M1719" s="28"/>
      <c r="N1719" s="21"/>
      <c r="O1719" s="21"/>
      <c r="P1719" s="21"/>
      <c r="Q1719" s="65"/>
    </row>
    <row r="1720" spans="3:17" s="15" customFormat="1">
      <c r="C1720" s="97" t="s">
        <v>821</v>
      </c>
      <c r="D1720" s="100" t="s">
        <v>822</v>
      </c>
      <c r="E1720" s="129" t="s">
        <v>146</v>
      </c>
      <c r="F1720" s="116">
        <v>2021</v>
      </c>
      <c r="G1720" s="116">
        <v>2023</v>
      </c>
      <c r="H1720" s="59" t="s">
        <v>19</v>
      </c>
      <c r="I1720" s="22">
        <f>I1721+I1722+I1723+I1724</f>
        <v>8319.4</v>
      </c>
      <c r="J1720" s="4">
        <f t="shared" ref="J1720:K1720" si="685">J1721+J1722+J1723+J1724</f>
        <v>7994.3</v>
      </c>
      <c r="K1720" s="4">
        <f t="shared" si="685"/>
        <v>7889.2000000000007</v>
      </c>
      <c r="L1720" s="28">
        <f t="shared" ref="L1720:M1720" si="686">L1721+L1722+L1723+L1724</f>
        <v>2663.4</v>
      </c>
      <c r="M1720" s="28">
        <f t="shared" si="686"/>
        <v>2663.4</v>
      </c>
      <c r="N1720" s="21">
        <f t="shared" si="669"/>
        <v>32.01432795634301</v>
      </c>
      <c r="O1720" s="21">
        <f t="shared" si="670"/>
        <v>33.316237819446357</v>
      </c>
      <c r="P1720" s="21">
        <f t="shared" si="671"/>
        <v>33.760077067383257</v>
      </c>
      <c r="Q1720" s="66"/>
    </row>
    <row r="1721" spans="3:17" s="15" customFormat="1">
      <c r="C1721" s="98"/>
      <c r="D1721" s="101"/>
      <c r="E1721" s="129"/>
      <c r="F1721" s="117"/>
      <c r="G1721" s="117"/>
      <c r="H1721" s="59" t="s">
        <v>20</v>
      </c>
      <c r="I1721" s="22">
        <f>SUM(I1726+I1796+I1801+I1816+I1866)</f>
        <v>5169.3999999999996</v>
      </c>
      <c r="J1721" s="4">
        <f t="shared" ref="J1721:K1722" si="687">SUM(J1726+J1796+J1801+J1816+J1866)</f>
        <v>4844.3</v>
      </c>
      <c r="K1721" s="4">
        <f t="shared" si="687"/>
        <v>4739.2000000000007</v>
      </c>
      <c r="L1721" s="28">
        <f t="shared" ref="L1721:M1721" si="688">SUM(L1726+L1796+L1801+L1816+L1866)</f>
        <v>413.4</v>
      </c>
      <c r="M1721" s="28">
        <f t="shared" si="688"/>
        <v>413.4</v>
      </c>
      <c r="N1721" s="21">
        <f t="shared" si="669"/>
        <v>7.9970596200719628</v>
      </c>
      <c r="O1721" s="21">
        <f t="shared" si="670"/>
        <v>8.533740684928679</v>
      </c>
      <c r="P1721" s="21">
        <f t="shared" si="671"/>
        <v>8.7229912221471952</v>
      </c>
      <c r="Q1721" s="66"/>
    </row>
    <row r="1722" spans="3:17" s="15" customFormat="1">
      <c r="C1722" s="98"/>
      <c r="D1722" s="101"/>
      <c r="E1722" s="129"/>
      <c r="F1722" s="117"/>
      <c r="G1722" s="117"/>
      <c r="H1722" s="59" t="s">
        <v>21</v>
      </c>
      <c r="I1722" s="22">
        <f>SUM(I1727+I1797+I1802+I1817+I1867)</f>
        <v>3150</v>
      </c>
      <c r="J1722" s="4">
        <f t="shared" si="687"/>
        <v>3150</v>
      </c>
      <c r="K1722" s="4">
        <f t="shared" si="687"/>
        <v>3150</v>
      </c>
      <c r="L1722" s="28">
        <f t="shared" ref="L1722:M1722" si="689">SUM(L1727+L1797+L1802+L1817+L1867)</f>
        <v>2250</v>
      </c>
      <c r="M1722" s="28">
        <f t="shared" si="689"/>
        <v>2250</v>
      </c>
      <c r="N1722" s="21">
        <f t="shared" si="669"/>
        <v>71.428571428571431</v>
      </c>
      <c r="O1722" s="21">
        <f t="shared" si="670"/>
        <v>71.428571428571431</v>
      </c>
      <c r="P1722" s="21">
        <f t="shared" si="671"/>
        <v>71.428571428571431</v>
      </c>
      <c r="Q1722" s="66"/>
    </row>
    <row r="1723" spans="3:17" s="15" customFormat="1">
      <c r="C1723" s="98"/>
      <c r="D1723" s="101"/>
      <c r="E1723" s="129"/>
      <c r="F1723" s="117"/>
      <c r="G1723" s="117"/>
      <c r="H1723" s="59" t="s">
        <v>31</v>
      </c>
      <c r="I1723" s="22">
        <f>SUM(I1728,I1798,I1803,I1818)</f>
        <v>0</v>
      </c>
      <c r="J1723" s="4">
        <f t="shared" ref="J1723:K1724" si="690">SUM(J1728,J1798,J1803,J1818)</f>
        <v>0</v>
      </c>
      <c r="K1723" s="4">
        <f t="shared" si="690"/>
        <v>0</v>
      </c>
      <c r="L1723" s="28">
        <f t="shared" ref="L1723:M1723" si="691">SUM(L1728,L1798,L1803,L1818)</f>
        <v>0</v>
      </c>
      <c r="M1723" s="28">
        <f t="shared" si="691"/>
        <v>0</v>
      </c>
      <c r="N1723" s="21"/>
      <c r="O1723" s="21"/>
      <c r="P1723" s="21"/>
      <c r="Q1723" s="66"/>
    </row>
    <row r="1724" spans="3:17" s="15" customFormat="1">
      <c r="C1724" s="99"/>
      <c r="D1724" s="102"/>
      <c r="E1724" s="129"/>
      <c r="F1724" s="118"/>
      <c r="G1724" s="118"/>
      <c r="H1724" s="59" t="s">
        <v>35</v>
      </c>
      <c r="I1724" s="22">
        <f>SUM(I1729,I1799,I1804,I1819)</f>
        <v>0</v>
      </c>
      <c r="J1724" s="4">
        <f t="shared" si="690"/>
        <v>0</v>
      </c>
      <c r="K1724" s="4">
        <f t="shared" si="690"/>
        <v>0</v>
      </c>
      <c r="L1724" s="28">
        <f t="shared" ref="L1724:M1724" si="692">SUM(L1729,L1799,L1804,L1819)</f>
        <v>0</v>
      </c>
      <c r="M1724" s="28">
        <f t="shared" si="692"/>
        <v>0</v>
      </c>
      <c r="N1724" s="21"/>
      <c r="O1724" s="21"/>
      <c r="P1724" s="21"/>
      <c r="Q1724" s="66"/>
    </row>
    <row r="1725" spans="3:17" s="15" customFormat="1">
      <c r="C1725" s="145" t="s">
        <v>823</v>
      </c>
      <c r="D1725" s="130" t="s">
        <v>824</v>
      </c>
      <c r="E1725" s="133" t="s">
        <v>349</v>
      </c>
      <c r="F1725" s="148">
        <v>2021</v>
      </c>
      <c r="G1725" s="148">
        <v>2023</v>
      </c>
      <c r="H1725" s="55" t="s">
        <v>19</v>
      </c>
      <c r="I1725" s="22">
        <f>I1726+I1727+I1728+I1729</f>
        <v>700</v>
      </c>
      <c r="J1725" s="4">
        <f t="shared" ref="J1725:K1725" si="693">J1726+J1727+J1728+J1729</f>
        <v>700</v>
      </c>
      <c r="K1725" s="4">
        <f t="shared" si="693"/>
        <v>630</v>
      </c>
      <c r="L1725" s="28">
        <f t="shared" ref="L1725:M1725" si="694">SUM(L1726:L1729)</f>
        <v>0</v>
      </c>
      <c r="M1725" s="28">
        <f t="shared" si="694"/>
        <v>0</v>
      </c>
      <c r="N1725" s="21">
        <f t="shared" si="669"/>
        <v>0</v>
      </c>
      <c r="O1725" s="21">
        <f t="shared" si="670"/>
        <v>0</v>
      </c>
      <c r="P1725" s="21">
        <f t="shared" si="671"/>
        <v>0</v>
      </c>
      <c r="Q1725" s="66"/>
    </row>
    <row r="1726" spans="3:17" s="15" customFormat="1">
      <c r="C1726" s="146"/>
      <c r="D1726" s="131"/>
      <c r="E1726" s="134"/>
      <c r="F1726" s="149"/>
      <c r="G1726" s="149"/>
      <c r="H1726" s="55" t="s">
        <v>20</v>
      </c>
      <c r="I1726" s="23">
        <f>I1731+I1736+I1741+I1746+I1751+I1756+I1761+I1766+I1771+I1776+I1781+I1786+I1791</f>
        <v>700</v>
      </c>
      <c r="J1726" s="24">
        <f t="shared" ref="J1726:K1726" si="695">J1731+J1736+J1741+J1746+J1751+J1756+J1761+J1766+J1771+J1776+J1781+J1786+J1791</f>
        <v>700</v>
      </c>
      <c r="K1726" s="24">
        <f t="shared" si="695"/>
        <v>630</v>
      </c>
      <c r="L1726" s="28"/>
      <c r="M1726" s="28"/>
      <c r="N1726" s="21">
        <f t="shared" si="669"/>
        <v>0</v>
      </c>
      <c r="O1726" s="21">
        <f t="shared" si="670"/>
        <v>0</v>
      </c>
      <c r="P1726" s="21">
        <f t="shared" si="671"/>
        <v>0</v>
      </c>
      <c r="Q1726" s="66"/>
    </row>
    <row r="1727" spans="3:17" s="15" customFormat="1">
      <c r="C1727" s="146"/>
      <c r="D1727" s="131"/>
      <c r="E1727" s="134"/>
      <c r="F1727" s="149"/>
      <c r="G1727" s="149"/>
      <c r="H1727" s="55" t="s">
        <v>21</v>
      </c>
      <c r="I1727" s="23">
        <f t="shared" ref="I1727:K1729" si="696">I1732+I1737+I1742+I1747+I1752+I1757+I1762+I1767+I1772+I1777+I1782+I1787</f>
        <v>0</v>
      </c>
      <c r="J1727" s="24">
        <f t="shared" si="696"/>
        <v>0</v>
      </c>
      <c r="K1727" s="24">
        <f t="shared" si="696"/>
        <v>0</v>
      </c>
      <c r="L1727" s="28"/>
      <c r="M1727" s="28"/>
      <c r="N1727" s="21"/>
      <c r="O1727" s="21"/>
      <c r="P1727" s="21"/>
      <c r="Q1727" s="66"/>
    </row>
    <row r="1728" spans="3:17" s="15" customFormat="1">
      <c r="C1728" s="146"/>
      <c r="D1728" s="131"/>
      <c r="E1728" s="134"/>
      <c r="F1728" s="149"/>
      <c r="G1728" s="149"/>
      <c r="H1728" s="55" t="s">
        <v>31</v>
      </c>
      <c r="I1728" s="23">
        <f t="shared" si="696"/>
        <v>0</v>
      </c>
      <c r="J1728" s="24">
        <f t="shared" si="696"/>
        <v>0</v>
      </c>
      <c r="K1728" s="24">
        <f t="shared" si="696"/>
        <v>0</v>
      </c>
      <c r="L1728" s="28"/>
      <c r="M1728" s="28"/>
      <c r="N1728" s="21"/>
      <c r="O1728" s="21"/>
      <c r="P1728" s="21"/>
      <c r="Q1728" s="66"/>
    </row>
    <row r="1729" spans="3:17" s="15" customFormat="1">
      <c r="C1729" s="147"/>
      <c r="D1729" s="132"/>
      <c r="E1729" s="135"/>
      <c r="F1729" s="150"/>
      <c r="G1729" s="150"/>
      <c r="H1729" s="55" t="s">
        <v>35</v>
      </c>
      <c r="I1729" s="23">
        <f>I1734+I1739+I1744+I1749+I1754+I1759+I1764+I1769+I1774+I1779+I1784+I1789</f>
        <v>0</v>
      </c>
      <c r="J1729" s="24">
        <f t="shared" si="696"/>
        <v>0</v>
      </c>
      <c r="K1729" s="24">
        <f t="shared" si="696"/>
        <v>0</v>
      </c>
      <c r="L1729" s="28"/>
      <c r="M1729" s="28"/>
      <c r="N1729" s="21"/>
      <c r="O1729" s="21"/>
      <c r="P1729" s="21"/>
      <c r="Q1729" s="66"/>
    </row>
    <row r="1730" spans="3:17" s="15" customFormat="1">
      <c r="C1730" s="136" t="s">
        <v>825</v>
      </c>
      <c r="D1730" s="130" t="s">
        <v>826</v>
      </c>
      <c r="E1730" s="138" t="s">
        <v>372</v>
      </c>
      <c r="F1730" s="138">
        <v>2021</v>
      </c>
      <c r="G1730" s="138">
        <v>2023</v>
      </c>
      <c r="H1730" s="55" t="s">
        <v>19</v>
      </c>
      <c r="I1730" s="22">
        <f>I1731+I1732+I1733+I1734</f>
        <v>65</v>
      </c>
      <c r="J1730" s="4">
        <f t="shared" ref="J1730:K1730" si="697">J1731+J1732+J1733+J1734</f>
        <v>65</v>
      </c>
      <c r="K1730" s="4">
        <f t="shared" si="697"/>
        <v>65</v>
      </c>
      <c r="L1730" s="28">
        <f t="shared" ref="L1730:M1730" si="698">L1731</f>
        <v>0</v>
      </c>
      <c r="M1730" s="28">
        <f t="shared" si="698"/>
        <v>0</v>
      </c>
      <c r="N1730" s="21">
        <f t="shared" si="669"/>
        <v>0</v>
      </c>
      <c r="O1730" s="21">
        <f t="shared" si="670"/>
        <v>0</v>
      </c>
      <c r="P1730" s="21">
        <f t="shared" si="671"/>
        <v>0</v>
      </c>
      <c r="Q1730" s="66"/>
    </row>
    <row r="1731" spans="3:17" s="15" customFormat="1">
      <c r="C1731" s="136"/>
      <c r="D1731" s="131"/>
      <c r="E1731" s="138"/>
      <c r="F1731" s="138"/>
      <c r="G1731" s="138"/>
      <c r="H1731" s="55" t="s">
        <v>20</v>
      </c>
      <c r="I1731" s="23">
        <v>65</v>
      </c>
      <c r="J1731" s="24">
        <v>65</v>
      </c>
      <c r="K1731" s="24">
        <v>65</v>
      </c>
      <c r="L1731" s="28"/>
      <c r="M1731" s="28"/>
      <c r="N1731" s="21">
        <f t="shared" si="669"/>
        <v>0</v>
      </c>
      <c r="O1731" s="21">
        <f t="shared" si="670"/>
        <v>0</v>
      </c>
      <c r="P1731" s="21">
        <f t="shared" si="671"/>
        <v>0</v>
      </c>
      <c r="Q1731" s="66"/>
    </row>
    <row r="1732" spans="3:17" s="15" customFormat="1">
      <c r="C1732" s="136"/>
      <c r="D1732" s="131"/>
      <c r="E1732" s="138"/>
      <c r="F1732" s="138"/>
      <c r="G1732" s="138"/>
      <c r="H1732" s="55" t="s">
        <v>21</v>
      </c>
      <c r="I1732" s="23">
        <v>0</v>
      </c>
      <c r="J1732" s="24">
        <v>0</v>
      </c>
      <c r="K1732" s="24">
        <v>0</v>
      </c>
      <c r="L1732" s="28"/>
      <c r="M1732" s="28"/>
      <c r="N1732" s="21"/>
      <c r="O1732" s="21"/>
      <c r="P1732" s="21"/>
      <c r="Q1732" s="66"/>
    </row>
    <row r="1733" spans="3:17" s="15" customFormat="1">
      <c r="C1733" s="136"/>
      <c r="D1733" s="131"/>
      <c r="E1733" s="138"/>
      <c r="F1733" s="138"/>
      <c r="G1733" s="138"/>
      <c r="H1733" s="55" t="s">
        <v>31</v>
      </c>
      <c r="I1733" s="23">
        <v>0</v>
      </c>
      <c r="J1733" s="24">
        <v>0</v>
      </c>
      <c r="K1733" s="24">
        <v>0</v>
      </c>
      <c r="L1733" s="28"/>
      <c r="M1733" s="28"/>
      <c r="N1733" s="21"/>
      <c r="O1733" s="21"/>
      <c r="P1733" s="21"/>
      <c r="Q1733" s="66"/>
    </row>
    <row r="1734" spans="3:17" s="15" customFormat="1">
      <c r="C1734" s="136"/>
      <c r="D1734" s="131"/>
      <c r="E1734" s="138"/>
      <c r="F1734" s="138"/>
      <c r="G1734" s="138"/>
      <c r="H1734" s="55" t="s">
        <v>35</v>
      </c>
      <c r="I1734" s="23">
        <v>0</v>
      </c>
      <c r="J1734" s="24">
        <v>0</v>
      </c>
      <c r="K1734" s="24">
        <v>0</v>
      </c>
      <c r="L1734" s="28"/>
      <c r="M1734" s="28"/>
      <c r="N1734" s="21"/>
      <c r="O1734" s="21"/>
      <c r="P1734" s="21"/>
      <c r="Q1734" s="66"/>
    </row>
    <row r="1735" spans="3:17" s="15" customFormat="1">
      <c r="C1735" s="136" t="s">
        <v>827</v>
      </c>
      <c r="D1735" s="143" t="s">
        <v>828</v>
      </c>
      <c r="E1735" s="138" t="s">
        <v>375</v>
      </c>
      <c r="F1735" s="148">
        <v>2021</v>
      </c>
      <c r="G1735" s="148">
        <v>2023</v>
      </c>
      <c r="H1735" s="55" t="s">
        <v>19</v>
      </c>
      <c r="I1735" s="22">
        <f>I1736+I1737+I1738+I1739</f>
        <v>30</v>
      </c>
      <c r="J1735" s="4">
        <f t="shared" ref="J1735:M1735" si="699">J1736+J1737+J1738+J1739</f>
        <v>30</v>
      </c>
      <c r="K1735" s="4">
        <f t="shared" si="699"/>
        <v>30</v>
      </c>
      <c r="L1735" s="28">
        <f t="shared" si="699"/>
        <v>0</v>
      </c>
      <c r="M1735" s="28">
        <f t="shared" si="699"/>
        <v>0</v>
      </c>
      <c r="N1735" s="21">
        <f t="shared" si="669"/>
        <v>0</v>
      </c>
      <c r="O1735" s="21">
        <f t="shared" si="670"/>
        <v>0</v>
      </c>
      <c r="P1735" s="21">
        <f t="shared" si="671"/>
        <v>0</v>
      </c>
      <c r="Q1735" s="66"/>
    </row>
    <row r="1736" spans="3:17" s="15" customFormat="1">
      <c r="C1736" s="136"/>
      <c r="D1736" s="143"/>
      <c r="E1736" s="138"/>
      <c r="F1736" s="149"/>
      <c r="G1736" s="149"/>
      <c r="H1736" s="55" t="s">
        <v>20</v>
      </c>
      <c r="I1736" s="23">
        <v>30</v>
      </c>
      <c r="J1736" s="24">
        <v>30</v>
      </c>
      <c r="K1736" s="24">
        <v>30</v>
      </c>
      <c r="L1736" s="28"/>
      <c r="M1736" s="28"/>
      <c r="N1736" s="21">
        <f t="shared" si="669"/>
        <v>0</v>
      </c>
      <c r="O1736" s="21">
        <f t="shared" si="670"/>
        <v>0</v>
      </c>
      <c r="P1736" s="21">
        <f t="shared" si="671"/>
        <v>0</v>
      </c>
      <c r="Q1736" s="66"/>
    </row>
    <row r="1737" spans="3:17">
      <c r="C1737" s="136"/>
      <c r="D1737" s="143"/>
      <c r="E1737" s="138"/>
      <c r="F1737" s="149"/>
      <c r="G1737" s="149"/>
      <c r="H1737" s="55" t="s">
        <v>21</v>
      </c>
      <c r="I1737" s="23">
        <v>0</v>
      </c>
      <c r="J1737" s="24">
        <v>0</v>
      </c>
      <c r="K1737" s="24">
        <v>0</v>
      </c>
      <c r="L1737" s="28"/>
      <c r="M1737" s="28"/>
      <c r="N1737" s="21"/>
      <c r="O1737" s="21"/>
      <c r="P1737" s="21"/>
      <c r="Q1737" s="62"/>
    </row>
    <row r="1738" spans="3:17">
      <c r="C1738" s="136"/>
      <c r="D1738" s="143"/>
      <c r="E1738" s="138"/>
      <c r="F1738" s="149"/>
      <c r="G1738" s="149"/>
      <c r="H1738" s="55" t="s">
        <v>31</v>
      </c>
      <c r="I1738" s="23">
        <v>0</v>
      </c>
      <c r="J1738" s="24">
        <v>0</v>
      </c>
      <c r="K1738" s="24">
        <v>0</v>
      </c>
      <c r="L1738" s="28"/>
      <c r="M1738" s="28"/>
      <c r="N1738" s="21"/>
      <c r="O1738" s="21"/>
      <c r="P1738" s="21"/>
      <c r="Q1738" s="62"/>
    </row>
    <row r="1739" spans="3:17">
      <c r="C1739" s="136"/>
      <c r="D1739" s="143"/>
      <c r="E1739" s="138"/>
      <c r="F1739" s="149"/>
      <c r="G1739" s="149"/>
      <c r="H1739" s="55" t="s">
        <v>35</v>
      </c>
      <c r="I1739" s="23">
        <v>0</v>
      </c>
      <c r="J1739" s="24">
        <v>0</v>
      </c>
      <c r="K1739" s="24">
        <v>0</v>
      </c>
      <c r="L1739" s="28"/>
      <c r="M1739" s="28"/>
      <c r="N1739" s="21"/>
      <c r="O1739" s="21"/>
      <c r="P1739" s="21"/>
      <c r="Q1739" s="62"/>
    </row>
    <row r="1740" spans="3:17">
      <c r="C1740" s="136" t="s">
        <v>829</v>
      </c>
      <c r="D1740" s="153" t="s">
        <v>830</v>
      </c>
      <c r="E1740" s="148" t="s">
        <v>831</v>
      </c>
      <c r="F1740" s="138">
        <v>2021</v>
      </c>
      <c r="G1740" s="138">
        <v>2021</v>
      </c>
      <c r="H1740" s="55" t="s">
        <v>19</v>
      </c>
      <c r="I1740" s="22">
        <f>I1741+I1742+I1743+I1744</f>
        <v>95</v>
      </c>
      <c r="J1740" s="4">
        <f t="shared" ref="J1740:M1740" si="700">J1741+J1742+J1743+J1744</f>
        <v>95</v>
      </c>
      <c r="K1740" s="4">
        <f t="shared" si="700"/>
        <v>95</v>
      </c>
      <c r="L1740" s="28">
        <f t="shared" si="700"/>
        <v>0</v>
      </c>
      <c r="M1740" s="28">
        <f t="shared" si="700"/>
        <v>0</v>
      </c>
      <c r="N1740" s="21">
        <f t="shared" si="669"/>
        <v>0</v>
      </c>
      <c r="O1740" s="21">
        <f t="shared" si="670"/>
        <v>0</v>
      </c>
      <c r="P1740" s="21">
        <f t="shared" si="671"/>
        <v>0</v>
      </c>
      <c r="Q1740" s="62"/>
    </row>
    <row r="1741" spans="3:17">
      <c r="C1741" s="136"/>
      <c r="D1741" s="154"/>
      <c r="E1741" s="149"/>
      <c r="F1741" s="138"/>
      <c r="G1741" s="138"/>
      <c r="H1741" s="55" t="s">
        <v>20</v>
      </c>
      <c r="I1741" s="23">
        <v>95</v>
      </c>
      <c r="J1741" s="24">
        <v>95</v>
      </c>
      <c r="K1741" s="24">
        <v>95</v>
      </c>
      <c r="L1741" s="28"/>
      <c r="M1741" s="28"/>
      <c r="N1741" s="21">
        <f t="shared" si="669"/>
        <v>0</v>
      </c>
      <c r="O1741" s="21">
        <f t="shared" si="670"/>
        <v>0</v>
      </c>
      <c r="P1741" s="21">
        <f t="shared" si="671"/>
        <v>0</v>
      </c>
      <c r="Q1741" s="62"/>
    </row>
    <row r="1742" spans="3:17">
      <c r="C1742" s="136"/>
      <c r="D1742" s="154"/>
      <c r="E1742" s="149"/>
      <c r="F1742" s="138"/>
      <c r="G1742" s="138"/>
      <c r="H1742" s="55" t="s">
        <v>21</v>
      </c>
      <c r="I1742" s="23">
        <v>0</v>
      </c>
      <c r="J1742" s="24">
        <v>0</v>
      </c>
      <c r="K1742" s="24">
        <v>0</v>
      </c>
      <c r="L1742" s="28"/>
      <c r="M1742" s="28"/>
      <c r="N1742" s="21"/>
      <c r="O1742" s="21"/>
      <c r="P1742" s="21"/>
      <c r="Q1742" s="62"/>
    </row>
    <row r="1743" spans="3:17">
      <c r="C1743" s="136"/>
      <c r="D1743" s="154"/>
      <c r="E1743" s="149"/>
      <c r="F1743" s="138"/>
      <c r="G1743" s="138"/>
      <c r="H1743" s="55" t="s">
        <v>31</v>
      </c>
      <c r="I1743" s="23">
        <v>0</v>
      </c>
      <c r="J1743" s="24">
        <v>0</v>
      </c>
      <c r="K1743" s="24">
        <v>0</v>
      </c>
      <c r="L1743" s="28"/>
      <c r="M1743" s="28"/>
      <c r="N1743" s="21"/>
      <c r="O1743" s="21"/>
      <c r="P1743" s="21"/>
      <c r="Q1743" s="62"/>
    </row>
    <row r="1744" spans="3:17">
      <c r="C1744" s="136"/>
      <c r="D1744" s="155"/>
      <c r="E1744" s="150"/>
      <c r="F1744" s="138"/>
      <c r="G1744" s="138"/>
      <c r="H1744" s="55" t="s">
        <v>35</v>
      </c>
      <c r="I1744" s="23">
        <v>0</v>
      </c>
      <c r="J1744" s="24">
        <v>0</v>
      </c>
      <c r="K1744" s="24">
        <v>0</v>
      </c>
      <c r="L1744" s="28"/>
      <c r="M1744" s="28"/>
      <c r="N1744" s="21"/>
      <c r="O1744" s="21"/>
      <c r="P1744" s="21"/>
      <c r="Q1744" s="62"/>
    </row>
    <row r="1745" spans="3:17" hidden="1">
      <c r="C1745" s="136" t="s">
        <v>832</v>
      </c>
      <c r="D1745" s="156" t="s">
        <v>833</v>
      </c>
      <c r="E1745" s="148" t="s">
        <v>834</v>
      </c>
      <c r="F1745" s="148">
        <v>2022</v>
      </c>
      <c r="G1745" s="148">
        <v>2023</v>
      </c>
      <c r="H1745" s="55" t="s">
        <v>19</v>
      </c>
      <c r="I1745" s="22">
        <f>I1746+I1747+I1748+I1749</f>
        <v>0</v>
      </c>
      <c r="J1745" s="4">
        <f t="shared" ref="J1745:M1745" si="701">J1746+J1747+J1748+J1749</f>
        <v>0</v>
      </c>
      <c r="K1745" s="4">
        <f t="shared" si="701"/>
        <v>0</v>
      </c>
      <c r="L1745" s="28">
        <f t="shared" si="701"/>
        <v>0</v>
      </c>
      <c r="M1745" s="28">
        <f t="shared" si="701"/>
        <v>0</v>
      </c>
      <c r="N1745" s="21"/>
      <c r="O1745" s="21"/>
      <c r="P1745" s="21"/>
      <c r="Q1745" s="62"/>
    </row>
    <row r="1746" spans="3:17" hidden="1">
      <c r="C1746" s="136"/>
      <c r="D1746" s="156"/>
      <c r="E1746" s="149"/>
      <c r="F1746" s="149"/>
      <c r="G1746" s="149"/>
      <c r="H1746" s="55" t="s">
        <v>20</v>
      </c>
      <c r="I1746" s="23">
        <v>0</v>
      </c>
      <c r="J1746" s="24">
        <v>0</v>
      </c>
      <c r="K1746" s="24">
        <v>0</v>
      </c>
      <c r="L1746" s="28"/>
      <c r="M1746" s="28"/>
      <c r="N1746" s="21"/>
      <c r="O1746" s="21"/>
      <c r="P1746" s="21"/>
      <c r="Q1746" s="62"/>
    </row>
    <row r="1747" spans="3:17" hidden="1">
      <c r="C1747" s="136"/>
      <c r="D1747" s="156"/>
      <c r="E1747" s="149"/>
      <c r="F1747" s="149"/>
      <c r="G1747" s="149"/>
      <c r="H1747" s="55" t="s">
        <v>21</v>
      </c>
      <c r="I1747" s="23">
        <v>0</v>
      </c>
      <c r="J1747" s="24">
        <v>0</v>
      </c>
      <c r="K1747" s="24">
        <v>0</v>
      </c>
      <c r="L1747" s="28"/>
      <c r="M1747" s="28"/>
      <c r="N1747" s="21"/>
      <c r="O1747" s="21"/>
      <c r="P1747" s="21"/>
      <c r="Q1747" s="62"/>
    </row>
    <row r="1748" spans="3:17" hidden="1">
      <c r="C1748" s="136"/>
      <c r="D1748" s="156"/>
      <c r="E1748" s="149"/>
      <c r="F1748" s="149"/>
      <c r="G1748" s="149"/>
      <c r="H1748" s="55" t="s">
        <v>31</v>
      </c>
      <c r="I1748" s="23">
        <v>0</v>
      </c>
      <c r="J1748" s="24">
        <v>0</v>
      </c>
      <c r="K1748" s="24">
        <v>0</v>
      </c>
      <c r="L1748" s="28"/>
      <c r="M1748" s="28"/>
      <c r="N1748" s="21"/>
      <c r="O1748" s="21"/>
      <c r="P1748" s="21"/>
      <c r="Q1748" s="62"/>
    </row>
    <row r="1749" spans="3:17" hidden="1">
      <c r="C1749" s="136"/>
      <c r="D1749" s="156"/>
      <c r="E1749" s="150"/>
      <c r="F1749" s="150"/>
      <c r="G1749" s="150"/>
      <c r="H1749" s="55" t="s">
        <v>35</v>
      </c>
      <c r="I1749" s="23">
        <v>0</v>
      </c>
      <c r="J1749" s="24">
        <v>0</v>
      </c>
      <c r="K1749" s="24">
        <v>0</v>
      </c>
      <c r="L1749" s="28"/>
      <c r="M1749" s="28"/>
      <c r="N1749" s="21"/>
      <c r="O1749" s="21"/>
      <c r="P1749" s="21"/>
      <c r="Q1749" s="62"/>
    </row>
    <row r="1750" spans="3:17">
      <c r="C1750" s="136" t="s">
        <v>835</v>
      </c>
      <c r="D1750" s="151" t="s">
        <v>836</v>
      </c>
      <c r="E1750" s="148" t="s">
        <v>475</v>
      </c>
      <c r="F1750" s="138">
        <v>2021</v>
      </c>
      <c r="G1750" s="138">
        <v>2023</v>
      </c>
      <c r="H1750" s="55" t="s">
        <v>19</v>
      </c>
      <c r="I1750" s="22">
        <f>I1751+I1752+I1753+I1754</f>
        <v>80</v>
      </c>
      <c r="J1750" s="4">
        <f t="shared" ref="J1750:M1750" si="702">J1751+J1752+J1753+J1754</f>
        <v>80</v>
      </c>
      <c r="K1750" s="4">
        <f t="shared" si="702"/>
        <v>80</v>
      </c>
      <c r="L1750" s="28">
        <f t="shared" si="702"/>
        <v>0</v>
      </c>
      <c r="M1750" s="28">
        <f t="shared" si="702"/>
        <v>0</v>
      </c>
      <c r="N1750" s="21">
        <f t="shared" ref="N1750:N1805" si="703">M1750/I1750*100</f>
        <v>0</v>
      </c>
      <c r="O1750" s="21">
        <f t="shared" ref="O1750:O1805" si="704">M1750/J1750*100</f>
        <v>0</v>
      </c>
      <c r="P1750" s="21">
        <f t="shared" ref="P1750:P1805" si="705">L1750/K1750*100</f>
        <v>0</v>
      </c>
      <c r="Q1750" s="62"/>
    </row>
    <row r="1751" spans="3:17">
      <c r="C1751" s="136"/>
      <c r="D1751" s="152"/>
      <c r="E1751" s="117"/>
      <c r="F1751" s="138"/>
      <c r="G1751" s="138"/>
      <c r="H1751" s="55" t="s">
        <v>20</v>
      </c>
      <c r="I1751" s="23">
        <v>80</v>
      </c>
      <c r="J1751" s="24">
        <v>80</v>
      </c>
      <c r="K1751" s="24">
        <v>80</v>
      </c>
      <c r="L1751" s="28"/>
      <c r="M1751" s="28"/>
      <c r="N1751" s="21">
        <f t="shared" si="703"/>
        <v>0</v>
      </c>
      <c r="O1751" s="21">
        <f t="shared" si="704"/>
        <v>0</v>
      </c>
      <c r="P1751" s="21">
        <f t="shared" si="705"/>
        <v>0</v>
      </c>
      <c r="Q1751" s="62"/>
    </row>
    <row r="1752" spans="3:17">
      <c r="C1752" s="136"/>
      <c r="D1752" s="152"/>
      <c r="E1752" s="117"/>
      <c r="F1752" s="138"/>
      <c r="G1752" s="138"/>
      <c r="H1752" s="55" t="s">
        <v>21</v>
      </c>
      <c r="I1752" s="23">
        <v>0</v>
      </c>
      <c r="J1752" s="24">
        <v>0</v>
      </c>
      <c r="K1752" s="24">
        <v>0</v>
      </c>
      <c r="L1752" s="28"/>
      <c r="M1752" s="28"/>
      <c r="N1752" s="21"/>
      <c r="O1752" s="21"/>
      <c r="P1752" s="21"/>
      <c r="Q1752" s="62"/>
    </row>
    <row r="1753" spans="3:17">
      <c r="C1753" s="136"/>
      <c r="D1753" s="152"/>
      <c r="E1753" s="117"/>
      <c r="F1753" s="138"/>
      <c r="G1753" s="138"/>
      <c r="H1753" s="55" t="s">
        <v>31</v>
      </c>
      <c r="I1753" s="23">
        <v>0</v>
      </c>
      <c r="J1753" s="24">
        <v>0</v>
      </c>
      <c r="K1753" s="24">
        <v>0</v>
      </c>
      <c r="L1753" s="28"/>
      <c r="M1753" s="28"/>
      <c r="N1753" s="21"/>
      <c r="O1753" s="21"/>
      <c r="P1753" s="21"/>
      <c r="Q1753" s="62"/>
    </row>
    <row r="1754" spans="3:17">
      <c r="C1754" s="136"/>
      <c r="D1754" s="152"/>
      <c r="E1754" s="118"/>
      <c r="F1754" s="138"/>
      <c r="G1754" s="138"/>
      <c r="H1754" s="55" t="s">
        <v>35</v>
      </c>
      <c r="I1754" s="23">
        <v>0</v>
      </c>
      <c r="J1754" s="24">
        <v>0</v>
      </c>
      <c r="K1754" s="24">
        <v>0</v>
      </c>
      <c r="L1754" s="28"/>
      <c r="M1754" s="28"/>
      <c r="N1754" s="21"/>
      <c r="O1754" s="21"/>
      <c r="P1754" s="21"/>
      <c r="Q1754" s="62"/>
    </row>
    <row r="1755" spans="3:17">
      <c r="C1755" s="136" t="s">
        <v>837</v>
      </c>
      <c r="D1755" s="130" t="s">
        <v>838</v>
      </c>
      <c r="E1755" s="148" t="s">
        <v>313</v>
      </c>
      <c r="F1755" s="138">
        <v>2021</v>
      </c>
      <c r="G1755" s="138">
        <v>2023</v>
      </c>
      <c r="H1755" s="55" t="s">
        <v>19</v>
      </c>
      <c r="I1755" s="22">
        <f>I1756+I1757+I1758+I1759</f>
        <v>40</v>
      </c>
      <c r="J1755" s="4">
        <f t="shared" ref="J1755:M1755" si="706">J1756+J1757+J1758+J1759</f>
        <v>40</v>
      </c>
      <c r="K1755" s="4">
        <f t="shared" si="706"/>
        <v>40</v>
      </c>
      <c r="L1755" s="28">
        <f t="shared" si="706"/>
        <v>0</v>
      </c>
      <c r="M1755" s="28">
        <f t="shared" si="706"/>
        <v>0</v>
      </c>
      <c r="N1755" s="21">
        <f t="shared" si="703"/>
        <v>0</v>
      </c>
      <c r="O1755" s="21">
        <f t="shared" si="704"/>
        <v>0</v>
      </c>
      <c r="P1755" s="21">
        <f t="shared" si="705"/>
        <v>0</v>
      </c>
      <c r="Q1755" s="62"/>
    </row>
    <row r="1756" spans="3:17">
      <c r="C1756" s="136"/>
      <c r="D1756" s="131"/>
      <c r="E1756" s="149"/>
      <c r="F1756" s="138"/>
      <c r="G1756" s="138"/>
      <c r="H1756" s="55" t="s">
        <v>20</v>
      </c>
      <c r="I1756" s="23">
        <v>40</v>
      </c>
      <c r="J1756" s="24">
        <v>40</v>
      </c>
      <c r="K1756" s="24">
        <v>40</v>
      </c>
      <c r="L1756" s="28"/>
      <c r="M1756" s="28"/>
      <c r="N1756" s="21">
        <f t="shared" si="703"/>
        <v>0</v>
      </c>
      <c r="O1756" s="21">
        <f t="shared" si="704"/>
        <v>0</v>
      </c>
      <c r="P1756" s="21">
        <f t="shared" si="705"/>
        <v>0</v>
      </c>
      <c r="Q1756" s="62"/>
    </row>
    <row r="1757" spans="3:17">
      <c r="C1757" s="136"/>
      <c r="D1757" s="131"/>
      <c r="E1757" s="149"/>
      <c r="F1757" s="138"/>
      <c r="G1757" s="138"/>
      <c r="H1757" s="55" t="s">
        <v>21</v>
      </c>
      <c r="I1757" s="23">
        <v>0</v>
      </c>
      <c r="J1757" s="24">
        <v>0</v>
      </c>
      <c r="K1757" s="24">
        <v>0</v>
      </c>
      <c r="L1757" s="28"/>
      <c r="M1757" s="28"/>
      <c r="N1757" s="21"/>
      <c r="O1757" s="21"/>
      <c r="P1757" s="21"/>
      <c r="Q1757" s="62"/>
    </row>
    <row r="1758" spans="3:17">
      <c r="C1758" s="136"/>
      <c r="D1758" s="131"/>
      <c r="E1758" s="149"/>
      <c r="F1758" s="138"/>
      <c r="G1758" s="138"/>
      <c r="H1758" s="55" t="s">
        <v>31</v>
      </c>
      <c r="I1758" s="23">
        <v>0</v>
      </c>
      <c r="J1758" s="24">
        <v>0</v>
      </c>
      <c r="K1758" s="24">
        <v>0</v>
      </c>
      <c r="L1758" s="28"/>
      <c r="M1758" s="28"/>
      <c r="N1758" s="21"/>
      <c r="O1758" s="21"/>
      <c r="P1758" s="21"/>
      <c r="Q1758" s="62"/>
    </row>
    <row r="1759" spans="3:17">
      <c r="C1759" s="136"/>
      <c r="D1759" s="132"/>
      <c r="E1759" s="150"/>
      <c r="F1759" s="138"/>
      <c r="G1759" s="138"/>
      <c r="H1759" s="55" t="s">
        <v>35</v>
      </c>
      <c r="I1759" s="23">
        <v>0</v>
      </c>
      <c r="J1759" s="24">
        <v>0</v>
      </c>
      <c r="K1759" s="24">
        <v>0</v>
      </c>
      <c r="L1759" s="28"/>
      <c r="M1759" s="28"/>
      <c r="N1759" s="21"/>
      <c r="O1759" s="21"/>
      <c r="P1759" s="21"/>
      <c r="Q1759" s="62"/>
    </row>
    <row r="1760" spans="3:17">
      <c r="C1760" s="136" t="s">
        <v>839</v>
      </c>
      <c r="D1760" s="143" t="s">
        <v>840</v>
      </c>
      <c r="E1760" s="148" t="s">
        <v>475</v>
      </c>
      <c r="F1760" s="138">
        <v>2021</v>
      </c>
      <c r="G1760" s="138">
        <v>2023</v>
      </c>
      <c r="H1760" s="55" t="s">
        <v>19</v>
      </c>
      <c r="I1760" s="22">
        <f>I1761+I1762+I1763+I1764</f>
        <v>50</v>
      </c>
      <c r="J1760" s="4">
        <f t="shared" ref="J1760:M1760" si="707">J1761+J1762+J1763+J1764</f>
        <v>50</v>
      </c>
      <c r="K1760" s="4">
        <f t="shared" si="707"/>
        <v>50</v>
      </c>
      <c r="L1760" s="28">
        <f t="shared" si="707"/>
        <v>0</v>
      </c>
      <c r="M1760" s="28">
        <f t="shared" si="707"/>
        <v>0</v>
      </c>
      <c r="N1760" s="21">
        <f t="shared" si="703"/>
        <v>0</v>
      </c>
      <c r="O1760" s="21">
        <f t="shared" si="704"/>
        <v>0</v>
      </c>
      <c r="P1760" s="21">
        <f t="shared" si="705"/>
        <v>0</v>
      </c>
      <c r="Q1760" s="62"/>
    </row>
    <row r="1761" spans="3:17">
      <c r="C1761" s="136"/>
      <c r="D1761" s="143"/>
      <c r="E1761" s="149"/>
      <c r="F1761" s="138"/>
      <c r="G1761" s="138"/>
      <c r="H1761" s="55" t="s">
        <v>20</v>
      </c>
      <c r="I1761" s="23">
        <v>50</v>
      </c>
      <c r="J1761" s="24">
        <v>50</v>
      </c>
      <c r="K1761" s="24">
        <v>50</v>
      </c>
      <c r="L1761" s="28"/>
      <c r="M1761" s="28"/>
      <c r="N1761" s="21">
        <f t="shared" si="703"/>
        <v>0</v>
      </c>
      <c r="O1761" s="21">
        <f t="shared" si="704"/>
        <v>0</v>
      </c>
      <c r="P1761" s="21">
        <f t="shared" si="705"/>
        <v>0</v>
      </c>
      <c r="Q1761" s="62"/>
    </row>
    <row r="1762" spans="3:17">
      <c r="C1762" s="136"/>
      <c r="D1762" s="143"/>
      <c r="E1762" s="149"/>
      <c r="F1762" s="138"/>
      <c r="G1762" s="138"/>
      <c r="H1762" s="55" t="s">
        <v>21</v>
      </c>
      <c r="I1762" s="23">
        <v>0</v>
      </c>
      <c r="J1762" s="24">
        <v>0</v>
      </c>
      <c r="K1762" s="24">
        <v>0</v>
      </c>
      <c r="L1762" s="28"/>
      <c r="M1762" s="28"/>
      <c r="N1762" s="21"/>
      <c r="O1762" s="21"/>
      <c r="P1762" s="21"/>
      <c r="Q1762" s="62"/>
    </row>
    <row r="1763" spans="3:17">
      <c r="C1763" s="136"/>
      <c r="D1763" s="143"/>
      <c r="E1763" s="149"/>
      <c r="F1763" s="138"/>
      <c r="G1763" s="138"/>
      <c r="H1763" s="55" t="s">
        <v>31</v>
      </c>
      <c r="I1763" s="23">
        <v>0</v>
      </c>
      <c r="J1763" s="24">
        <v>0</v>
      </c>
      <c r="K1763" s="24">
        <v>0</v>
      </c>
      <c r="L1763" s="28"/>
      <c r="M1763" s="28"/>
      <c r="N1763" s="21"/>
      <c r="O1763" s="21"/>
      <c r="P1763" s="21"/>
      <c r="Q1763" s="62"/>
    </row>
    <row r="1764" spans="3:17">
      <c r="C1764" s="136"/>
      <c r="D1764" s="143"/>
      <c r="E1764" s="150"/>
      <c r="F1764" s="138"/>
      <c r="G1764" s="138"/>
      <c r="H1764" s="55" t="s">
        <v>35</v>
      </c>
      <c r="I1764" s="23">
        <v>0</v>
      </c>
      <c r="J1764" s="24">
        <v>0</v>
      </c>
      <c r="K1764" s="24">
        <v>0</v>
      </c>
      <c r="L1764" s="28"/>
      <c r="M1764" s="28"/>
      <c r="N1764" s="21"/>
      <c r="O1764" s="21"/>
      <c r="P1764" s="21"/>
      <c r="Q1764" s="62"/>
    </row>
    <row r="1765" spans="3:17" hidden="1">
      <c r="C1765" s="136" t="s">
        <v>841</v>
      </c>
      <c r="D1765" s="143" t="s">
        <v>842</v>
      </c>
      <c r="E1765" s="148" t="s">
        <v>475</v>
      </c>
      <c r="F1765" s="138">
        <v>2022</v>
      </c>
      <c r="G1765" s="138">
        <v>2023</v>
      </c>
      <c r="H1765" s="55" t="s">
        <v>19</v>
      </c>
      <c r="I1765" s="22">
        <f>I1766+I1767+I1768+I1769</f>
        <v>0</v>
      </c>
      <c r="J1765" s="4">
        <f t="shared" ref="J1765:M1765" si="708">J1766+J1767+J1768+J1769</f>
        <v>0</v>
      </c>
      <c r="K1765" s="4">
        <f t="shared" si="708"/>
        <v>0</v>
      </c>
      <c r="L1765" s="28">
        <f t="shared" si="708"/>
        <v>0</v>
      </c>
      <c r="M1765" s="28">
        <f t="shared" si="708"/>
        <v>0</v>
      </c>
      <c r="N1765" s="21"/>
      <c r="O1765" s="21"/>
      <c r="P1765" s="21"/>
      <c r="Q1765" s="62"/>
    </row>
    <row r="1766" spans="3:17" hidden="1">
      <c r="C1766" s="136"/>
      <c r="D1766" s="143"/>
      <c r="E1766" s="149"/>
      <c r="F1766" s="138"/>
      <c r="G1766" s="138"/>
      <c r="H1766" s="55" t="s">
        <v>20</v>
      </c>
      <c r="I1766" s="23">
        <v>0</v>
      </c>
      <c r="J1766" s="24">
        <v>0</v>
      </c>
      <c r="K1766" s="24">
        <v>0</v>
      </c>
      <c r="L1766" s="28"/>
      <c r="M1766" s="28"/>
      <c r="N1766" s="21"/>
      <c r="O1766" s="21"/>
      <c r="P1766" s="21"/>
      <c r="Q1766" s="62"/>
    </row>
    <row r="1767" spans="3:17" hidden="1">
      <c r="C1767" s="136"/>
      <c r="D1767" s="143"/>
      <c r="E1767" s="149"/>
      <c r="F1767" s="138"/>
      <c r="G1767" s="138"/>
      <c r="H1767" s="55" t="s">
        <v>21</v>
      </c>
      <c r="I1767" s="23">
        <v>0</v>
      </c>
      <c r="J1767" s="24">
        <v>0</v>
      </c>
      <c r="K1767" s="24">
        <v>0</v>
      </c>
      <c r="L1767" s="28"/>
      <c r="M1767" s="28"/>
      <c r="N1767" s="21"/>
      <c r="O1767" s="21"/>
      <c r="P1767" s="21"/>
      <c r="Q1767" s="62"/>
    </row>
    <row r="1768" spans="3:17" hidden="1">
      <c r="C1768" s="136"/>
      <c r="D1768" s="143"/>
      <c r="E1768" s="149"/>
      <c r="F1768" s="138"/>
      <c r="G1768" s="138"/>
      <c r="H1768" s="55" t="s">
        <v>31</v>
      </c>
      <c r="I1768" s="23">
        <v>0</v>
      </c>
      <c r="J1768" s="24">
        <v>0</v>
      </c>
      <c r="K1768" s="24">
        <v>0</v>
      </c>
      <c r="L1768" s="28"/>
      <c r="M1768" s="28"/>
      <c r="N1768" s="21"/>
      <c r="O1768" s="21"/>
      <c r="P1768" s="21"/>
      <c r="Q1768" s="62"/>
    </row>
    <row r="1769" spans="3:17" hidden="1">
      <c r="C1769" s="136"/>
      <c r="D1769" s="143"/>
      <c r="E1769" s="150"/>
      <c r="F1769" s="138"/>
      <c r="G1769" s="138"/>
      <c r="H1769" s="55" t="s">
        <v>35</v>
      </c>
      <c r="I1769" s="23">
        <v>0</v>
      </c>
      <c r="J1769" s="24">
        <v>0</v>
      </c>
      <c r="K1769" s="24">
        <v>0</v>
      </c>
      <c r="L1769" s="28"/>
      <c r="M1769" s="28"/>
      <c r="N1769" s="21"/>
      <c r="O1769" s="21"/>
      <c r="P1769" s="21"/>
      <c r="Q1769" s="62"/>
    </row>
    <row r="1770" spans="3:17">
      <c r="C1770" s="136" t="s">
        <v>843</v>
      </c>
      <c r="D1770" s="143" t="s">
        <v>844</v>
      </c>
      <c r="E1770" s="148" t="s">
        <v>475</v>
      </c>
      <c r="F1770" s="138">
        <v>2021</v>
      </c>
      <c r="G1770" s="138">
        <v>2023</v>
      </c>
      <c r="H1770" s="55" t="s">
        <v>19</v>
      </c>
      <c r="I1770" s="22">
        <f>I1771+I1772+I1773+I1774</f>
        <v>40</v>
      </c>
      <c r="J1770" s="4">
        <f t="shared" ref="J1770:M1770" si="709">J1771+J1772+J1773+J1774</f>
        <v>40</v>
      </c>
      <c r="K1770" s="4">
        <f t="shared" si="709"/>
        <v>40</v>
      </c>
      <c r="L1770" s="28">
        <f t="shared" si="709"/>
        <v>0</v>
      </c>
      <c r="M1770" s="28">
        <f t="shared" si="709"/>
        <v>0</v>
      </c>
      <c r="N1770" s="21">
        <f t="shared" si="703"/>
        <v>0</v>
      </c>
      <c r="O1770" s="21">
        <f t="shared" si="704"/>
        <v>0</v>
      </c>
      <c r="P1770" s="21">
        <f t="shared" si="705"/>
        <v>0</v>
      </c>
      <c r="Q1770" s="62"/>
    </row>
    <row r="1771" spans="3:17">
      <c r="C1771" s="136"/>
      <c r="D1771" s="143"/>
      <c r="E1771" s="149"/>
      <c r="F1771" s="138"/>
      <c r="G1771" s="138"/>
      <c r="H1771" s="55" t="s">
        <v>20</v>
      </c>
      <c r="I1771" s="23">
        <v>40</v>
      </c>
      <c r="J1771" s="24">
        <v>40</v>
      </c>
      <c r="K1771" s="24">
        <v>40</v>
      </c>
      <c r="L1771" s="28"/>
      <c r="M1771" s="28"/>
      <c r="N1771" s="21">
        <f t="shared" si="703"/>
        <v>0</v>
      </c>
      <c r="O1771" s="21">
        <f t="shared" si="704"/>
        <v>0</v>
      </c>
      <c r="P1771" s="21">
        <f t="shared" si="705"/>
        <v>0</v>
      </c>
      <c r="Q1771" s="62"/>
    </row>
    <row r="1772" spans="3:17">
      <c r="C1772" s="136"/>
      <c r="D1772" s="143"/>
      <c r="E1772" s="149"/>
      <c r="F1772" s="138"/>
      <c r="G1772" s="138"/>
      <c r="H1772" s="55" t="s">
        <v>21</v>
      </c>
      <c r="I1772" s="23">
        <v>0</v>
      </c>
      <c r="J1772" s="24">
        <v>0</v>
      </c>
      <c r="K1772" s="24">
        <v>0</v>
      </c>
      <c r="L1772" s="28"/>
      <c r="M1772" s="28"/>
      <c r="N1772" s="21"/>
      <c r="O1772" s="21"/>
      <c r="P1772" s="21"/>
      <c r="Q1772" s="62"/>
    </row>
    <row r="1773" spans="3:17">
      <c r="C1773" s="136"/>
      <c r="D1773" s="143"/>
      <c r="E1773" s="149"/>
      <c r="F1773" s="138"/>
      <c r="G1773" s="138"/>
      <c r="H1773" s="55" t="s">
        <v>31</v>
      </c>
      <c r="I1773" s="23">
        <v>0</v>
      </c>
      <c r="J1773" s="24">
        <v>0</v>
      </c>
      <c r="K1773" s="24">
        <v>0</v>
      </c>
      <c r="L1773" s="28"/>
      <c r="M1773" s="28"/>
      <c r="N1773" s="21"/>
      <c r="O1773" s="21"/>
      <c r="P1773" s="21"/>
      <c r="Q1773" s="62"/>
    </row>
    <row r="1774" spans="3:17">
      <c r="C1774" s="136"/>
      <c r="D1774" s="143"/>
      <c r="E1774" s="150"/>
      <c r="F1774" s="138"/>
      <c r="G1774" s="138"/>
      <c r="H1774" s="55" t="s">
        <v>35</v>
      </c>
      <c r="I1774" s="23">
        <v>0</v>
      </c>
      <c r="J1774" s="24">
        <v>0</v>
      </c>
      <c r="K1774" s="24">
        <v>0</v>
      </c>
      <c r="L1774" s="28"/>
      <c r="M1774" s="28"/>
      <c r="N1774" s="21"/>
      <c r="O1774" s="21"/>
      <c r="P1774" s="21"/>
      <c r="Q1774" s="62"/>
    </row>
    <row r="1775" spans="3:17">
      <c r="C1775" s="136" t="s">
        <v>845</v>
      </c>
      <c r="D1775" s="143" t="s">
        <v>846</v>
      </c>
      <c r="E1775" s="148" t="s">
        <v>475</v>
      </c>
      <c r="F1775" s="148">
        <v>2021</v>
      </c>
      <c r="G1775" s="148">
        <v>2023</v>
      </c>
      <c r="H1775" s="55" t="s">
        <v>19</v>
      </c>
      <c r="I1775" s="22">
        <f>I1776+I1777+I1778+I1779</f>
        <v>40</v>
      </c>
      <c r="J1775" s="4">
        <f t="shared" ref="J1775:M1775" si="710">J1776+J1777+J1778+J1779</f>
        <v>40</v>
      </c>
      <c r="K1775" s="4">
        <f t="shared" si="710"/>
        <v>40</v>
      </c>
      <c r="L1775" s="28">
        <f t="shared" si="710"/>
        <v>0</v>
      </c>
      <c r="M1775" s="28">
        <f t="shared" si="710"/>
        <v>0</v>
      </c>
      <c r="N1775" s="21">
        <f t="shared" si="703"/>
        <v>0</v>
      </c>
      <c r="O1775" s="21">
        <f t="shared" si="704"/>
        <v>0</v>
      </c>
      <c r="P1775" s="21">
        <f t="shared" si="705"/>
        <v>0</v>
      </c>
      <c r="Q1775" s="62"/>
    </row>
    <row r="1776" spans="3:17">
      <c r="C1776" s="136"/>
      <c r="D1776" s="143"/>
      <c r="E1776" s="149"/>
      <c r="F1776" s="149"/>
      <c r="G1776" s="149"/>
      <c r="H1776" s="55" t="s">
        <v>20</v>
      </c>
      <c r="I1776" s="23">
        <v>40</v>
      </c>
      <c r="J1776" s="24">
        <v>40</v>
      </c>
      <c r="K1776" s="24">
        <v>40</v>
      </c>
      <c r="L1776" s="28"/>
      <c r="M1776" s="28"/>
      <c r="N1776" s="21">
        <f t="shared" si="703"/>
        <v>0</v>
      </c>
      <c r="O1776" s="21">
        <f t="shared" si="704"/>
        <v>0</v>
      </c>
      <c r="P1776" s="21">
        <f t="shared" si="705"/>
        <v>0</v>
      </c>
      <c r="Q1776" s="62"/>
    </row>
    <row r="1777" spans="3:17">
      <c r="C1777" s="136"/>
      <c r="D1777" s="143"/>
      <c r="E1777" s="149"/>
      <c r="F1777" s="149"/>
      <c r="G1777" s="149"/>
      <c r="H1777" s="55" t="s">
        <v>21</v>
      </c>
      <c r="I1777" s="23">
        <v>0</v>
      </c>
      <c r="J1777" s="24">
        <v>0</v>
      </c>
      <c r="K1777" s="24">
        <v>0</v>
      </c>
      <c r="L1777" s="28"/>
      <c r="M1777" s="28"/>
      <c r="N1777" s="21"/>
      <c r="O1777" s="21"/>
      <c r="P1777" s="21"/>
      <c r="Q1777" s="62"/>
    </row>
    <row r="1778" spans="3:17">
      <c r="C1778" s="136"/>
      <c r="D1778" s="143"/>
      <c r="E1778" s="149"/>
      <c r="F1778" s="149"/>
      <c r="G1778" s="149"/>
      <c r="H1778" s="55" t="s">
        <v>31</v>
      </c>
      <c r="I1778" s="23">
        <v>0</v>
      </c>
      <c r="J1778" s="24">
        <v>0</v>
      </c>
      <c r="K1778" s="24">
        <v>0</v>
      </c>
      <c r="L1778" s="28"/>
      <c r="M1778" s="28"/>
      <c r="N1778" s="21"/>
      <c r="O1778" s="21"/>
      <c r="P1778" s="21"/>
      <c r="Q1778" s="62"/>
    </row>
    <row r="1779" spans="3:17">
      <c r="C1779" s="136"/>
      <c r="D1779" s="143"/>
      <c r="E1779" s="150"/>
      <c r="F1779" s="150"/>
      <c r="G1779" s="150"/>
      <c r="H1779" s="55" t="s">
        <v>35</v>
      </c>
      <c r="I1779" s="23">
        <v>0</v>
      </c>
      <c r="J1779" s="24">
        <v>0</v>
      </c>
      <c r="K1779" s="24">
        <v>0</v>
      </c>
      <c r="L1779" s="28"/>
      <c r="M1779" s="28"/>
      <c r="N1779" s="21"/>
      <c r="O1779" s="21"/>
      <c r="P1779" s="21"/>
      <c r="Q1779" s="62"/>
    </row>
    <row r="1780" spans="3:17">
      <c r="C1780" s="136" t="s">
        <v>847</v>
      </c>
      <c r="D1780" s="130" t="s">
        <v>848</v>
      </c>
      <c r="E1780" s="148" t="s">
        <v>475</v>
      </c>
      <c r="F1780" s="148">
        <v>2021</v>
      </c>
      <c r="G1780" s="148">
        <v>2023</v>
      </c>
      <c r="H1780" s="55" t="s">
        <v>19</v>
      </c>
      <c r="I1780" s="22">
        <f>I1781+I1782+I1783+I1784</f>
        <v>60</v>
      </c>
      <c r="J1780" s="4">
        <f t="shared" ref="J1780:K1780" si="711">J1781+J1782+J1783+J1784</f>
        <v>60</v>
      </c>
      <c r="K1780" s="4">
        <f t="shared" si="711"/>
        <v>60</v>
      </c>
      <c r="L1780" s="28">
        <f t="shared" ref="L1780:M1780" si="712">L1781</f>
        <v>0</v>
      </c>
      <c r="M1780" s="28">
        <f t="shared" si="712"/>
        <v>0</v>
      </c>
      <c r="N1780" s="21">
        <f t="shared" si="703"/>
        <v>0</v>
      </c>
      <c r="O1780" s="21">
        <f t="shared" si="704"/>
        <v>0</v>
      </c>
      <c r="P1780" s="21">
        <f t="shared" si="705"/>
        <v>0</v>
      </c>
      <c r="Q1780" s="62"/>
    </row>
    <row r="1781" spans="3:17">
      <c r="C1781" s="136"/>
      <c r="D1781" s="131"/>
      <c r="E1781" s="149"/>
      <c r="F1781" s="149"/>
      <c r="G1781" s="149"/>
      <c r="H1781" s="55" t="s">
        <v>20</v>
      </c>
      <c r="I1781" s="23">
        <v>60</v>
      </c>
      <c r="J1781" s="24">
        <v>60</v>
      </c>
      <c r="K1781" s="24">
        <v>60</v>
      </c>
      <c r="L1781" s="28"/>
      <c r="M1781" s="28"/>
      <c r="N1781" s="21">
        <f t="shared" si="703"/>
        <v>0</v>
      </c>
      <c r="O1781" s="21">
        <f t="shared" si="704"/>
        <v>0</v>
      </c>
      <c r="P1781" s="21">
        <f t="shared" si="705"/>
        <v>0</v>
      </c>
      <c r="Q1781" s="62"/>
    </row>
    <row r="1782" spans="3:17">
      <c r="C1782" s="136"/>
      <c r="D1782" s="131"/>
      <c r="E1782" s="149"/>
      <c r="F1782" s="149"/>
      <c r="G1782" s="149"/>
      <c r="H1782" s="55" t="s">
        <v>21</v>
      </c>
      <c r="I1782" s="23">
        <v>0</v>
      </c>
      <c r="J1782" s="24">
        <v>0</v>
      </c>
      <c r="K1782" s="24">
        <v>0</v>
      </c>
      <c r="L1782" s="28"/>
      <c r="M1782" s="28"/>
      <c r="N1782" s="21"/>
      <c r="O1782" s="21"/>
      <c r="P1782" s="21"/>
      <c r="Q1782" s="62"/>
    </row>
    <row r="1783" spans="3:17">
      <c r="C1783" s="136"/>
      <c r="D1783" s="131"/>
      <c r="E1783" s="149"/>
      <c r="F1783" s="149"/>
      <c r="G1783" s="149"/>
      <c r="H1783" s="55" t="s">
        <v>31</v>
      </c>
      <c r="I1783" s="23">
        <v>0</v>
      </c>
      <c r="J1783" s="24">
        <v>0</v>
      </c>
      <c r="K1783" s="24">
        <v>0</v>
      </c>
      <c r="L1783" s="28"/>
      <c r="M1783" s="28"/>
      <c r="N1783" s="21"/>
      <c r="O1783" s="21"/>
      <c r="P1783" s="21"/>
      <c r="Q1783" s="62"/>
    </row>
    <row r="1784" spans="3:17">
      <c r="C1784" s="136"/>
      <c r="D1784" s="132"/>
      <c r="E1784" s="150"/>
      <c r="F1784" s="150"/>
      <c r="G1784" s="150"/>
      <c r="H1784" s="55" t="s">
        <v>35</v>
      </c>
      <c r="I1784" s="23">
        <v>0</v>
      </c>
      <c r="J1784" s="24">
        <v>0</v>
      </c>
      <c r="K1784" s="24">
        <v>0</v>
      </c>
      <c r="L1784" s="28"/>
      <c r="M1784" s="28"/>
      <c r="N1784" s="21"/>
      <c r="O1784" s="21"/>
      <c r="P1784" s="21"/>
      <c r="Q1784" s="62"/>
    </row>
    <row r="1785" spans="3:17" s="6" customFormat="1" hidden="1">
      <c r="C1785" s="136" t="s">
        <v>849</v>
      </c>
      <c r="D1785" s="130" t="s">
        <v>850</v>
      </c>
      <c r="E1785" s="148" t="s">
        <v>475</v>
      </c>
      <c r="F1785" s="137">
        <v>2022</v>
      </c>
      <c r="G1785" s="138">
        <v>2022</v>
      </c>
      <c r="H1785" s="55" t="s">
        <v>19</v>
      </c>
      <c r="I1785" s="22">
        <f>I1786+I1787+I1788+I1789</f>
        <v>0</v>
      </c>
      <c r="J1785" s="4">
        <f t="shared" ref="J1785:K1785" si="713">J1786+J1787+J1788+J1789</f>
        <v>0</v>
      </c>
      <c r="K1785" s="4">
        <f t="shared" si="713"/>
        <v>0</v>
      </c>
      <c r="L1785" s="28">
        <f t="shared" ref="L1785:M1785" si="714">L1786</f>
        <v>0</v>
      </c>
      <c r="M1785" s="28">
        <f t="shared" si="714"/>
        <v>0</v>
      </c>
      <c r="N1785" s="21"/>
      <c r="O1785" s="21"/>
      <c r="P1785" s="21"/>
      <c r="Q1785" s="64"/>
    </row>
    <row r="1786" spans="3:17" s="6" customFormat="1" hidden="1">
      <c r="C1786" s="136"/>
      <c r="D1786" s="131"/>
      <c r="E1786" s="149"/>
      <c r="F1786" s="137"/>
      <c r="G1786" s="138"/>
      <c r="H1786" s="55" t="s">
        <v>20</v>
      </c>
      <c r="I1786" s="23">
        <v>0</v>
      </c>
      <c r="J1786" s="24">
        <v>0</v>
      </c>
      <c r="K1786" s="24">
        <v>0</v>
      </c>
      <c r="L1786" s="28"/>
      <c r="M1786" s="28"/>
      <c r="N1786" s="21"/>
      <c r="O1786" s="21"/>
      <c r="P1786" s="21"/>
      <c r="Q1786" s="64"/>
    </row>
    <row r="1787" spans="3:17" hidden="1">
      <c r="C1787" s="136"/>
      <c r="D1787" s="131"/>
      <c r="E1787" s="149"/>
      <c r="F1787" s="137"/>
      <c r="G1787" s="138"/>
      <c r="H1787" s="55" t="s">
        <v>21</v>
      </c>
      <c r="I1787" s="23">
        <v>0</v>
      </c>
      <c r="J1787" s="24">
        <v>0</v>
      </c>
      <c r="K1787" s="24">
        <v>0</v>
      </c>
      <c r="L1787" s="28"/>
      <c r="M1787" s="28"/>
      <c r="N1787" s="21"/>
      <c r="O1787" s="21"/>
      <c r="P1787" s="21"/>
      <c r="Q1787" s="62"/>
    </row>
    <row r="1788" spans="3:17" hidden="1">
      <c r="C1788" s="136"/>
      <c r="D1788" s="131"/>
      <c r="E1788" s="149"/>
      <c r="F1788" s="137"/>
      <c r="G1788" s="138"/>
      <c r="H1788" s="55" t="s">
        <v>31</v>
      </c>
      <c r="I1788" s="23">
        <v>0</v>
      </c>
      <c r="J1788" s="24">
        <v>0</v>
      </c>
      <c r="K1788" s="24">
        <v>0</v>
      </c>
      <c r="L1788" s="28"/>
      <c r="M1788" s="28"/>
      <c r="N1788" s="21"/>
      <c r="O1788" s="21"/>
      <c r="P1788" s="21"/>
      <c r="Q1788" s="62"/>
    </row>
    <row r="1789" spans="3:17" hidden="1">
      <c r="C1789" s="136"/>
      <c r="D1789" s="132"/>
      <c r="E1789" s="150"/>
      <c r="F1789" s="137"/>
      <c r="G1789" s="138"/>
      <c r="H1789" s="55" t="s">
        <v>35</v>
      </c>
      <c r="I1789" s="23">
        <v>0</v>
      </c>
      <c r="J1789" s="24">
        <v>0</v>
      </c>
      <c r="K1789" s="24">
        <v>0</v>
      </c>
      <c r="L1789" s="28"/>
      <c r="M1789" s="28"/>
      <c r="N1789" s="21"/>
      <c r="O1789" s="21"/>
      <c r="P1789" s="21"/>
      <c r="Q1789" s="62"/>
    </row>
    <row r="1790" spans="3:17">
      <c r="C1790" s="136" t="s">
        <v>851</v>
      </c>
      <c r="D1790" s="143" t="s">
        <v>852</v>
      </c>
      <c r="E1790" s="138" t="s">
        <v>570</v>
      </c>
      <c r="F1790" s="137">
        <v>2021</v>
      </c>
      <c r="G1790" s="138">
        <v>2023</v>
      </c>
      <c r="H1790" s="55" t="s">
        <v>19</v>
      </c>
      <c r="I1790" s="22">
        <f>I1791+I1792+I1793+I1794</f>
        <v>200</v>
      </c>
      <c r="J1790" s="4">
        <f t="shared" ref="J1790:K1790" si="715">J1791+J1792+J1793+J1794</f>
        <v>200</v>
      </c>
      <c r="K1790" s="4">
        <f t="shared" si="715"/>
        <v>130</v>
      </c>
      <c r="L1790" s="28">
        <f t="shared" ref="L1790:M1790" si="716">L1791</f>
        <v>0</v>
      </c>
      <c r="M1790" s="28">
        <f t="shared" si="716"/>
        <v>0</v>
      </c>
      <c r="N1790" s="21">
        <f t="shared" si="703"/>
        <v>0</v>
      </c>
      <c r="O1790" s="21">
        <f t="shared" si="704"/>
        <v>0</v>
      </c>
      <c r="P1790" s="21">
        <f t="shared" si="705"/>
        <v>0</v>
      </c>
      <c r="Q1790" s="62"/>
    </row>
    <row r="1791" spans="3:17">
      <c r="C1791" s="136"/>
      <c r="D1791" s="143"/>
      <c r="E1791" s="138"/>
      <c r="F1791" s="137"/>
      <c r="G1791" s="138"/>
      <c r="H1791" s="55" t="s">
        <v>20</v>
      </c>
      <c r="I1791" s="23">
        <v>200</v>
      </c>
      <c r="J1791" s="24">
        <v>200</v>
      </c>
      <c r="K1791" s="24">
        <v>130</v>
      </c>
      <c r="L1791" s="28"/>
      <c r="M1791" s="28"/>
      <c r="N1791" s="21">
        <f t="shared" si="703"/>
        <v>0</v>
      </c>
      <c r="O1791" s="21">
        <f t="shared" si="704"/>
        <v>0</v>
      </c>
      <c r="P1791" s="21">
        <f t="shared" si="705"/>
        <v>0</v>
      </c>
      <c r="Q1791" s="62"/>
    </row>
    <row r="1792" spans="3:17">
      <c r="C1792" s="136"/>
      <c r="D1792" s="143"/>
      <c r="E1792" s="138"/>
      <c r="F1792" s="137"/>
      <c r="G1792" s="138"/>
      <c r="H1792" s="55" t="s">
        <v>21</v>
      </c>
      <c r="I1792" s="23">
        <v>0</v>
      </c>
      <c r="J1792" s="24">
        <v>0</v>
      </c>
      <c r="K1792" s="24">
        <v>0</v>
      </c>
      <c r="L1792" s="28"/>
      <c r="M1792" s="28"/>
      <c r="N1792" s="21"/>
      <c r="O1792" s="21"/>
      <c r="P1792" s="21"/>
      <c r="Q1792" s="62"/>
    </row>
    <row r="1793" spans="3:17">
      <c r="C1793" s="136"/>
      <c r="D1793" s="143"/>
      <c r="E1793" s="138"/>
      <c r="F1793" s="137"/>
      <c r="G1793" s="138"/>
      <c r="H1793" s="55" t="s">
        <v>31</v>
      </c>
      <c r="I1793" s="23">
        <v>0</v>
      </c>
      <c r="J1793" s="24">
        <v>0</v>
      </c>
      <c r="K1793" s="24">
        <v>0</v>
      </c>
      <c r="L1793" s="28"/>
      <c r="M1793" s="28"/>
      <c r="N1793" s="21"/>
      <c r="O1793" s="21"/>
      <c r="P1793" s="21"/>
      <c r="Q1793" s="62"/>
    </row>
    <row r="1794" spans="3:17">
      <c r="C1794" s="136"/>
      <c r="D1794" s="143"/>
      <c r="E1794" s="138"/>
      <c r="F1794" s="137"/>
      <c r="G1794" s="138"/>
      <c r="H1794" s="55" t="s">
        <v>35</v>
      </c>
      <c r="I1794" s="23">
        <v>0</v>
      </c>
      <c r="J1794" s="24">
        <v>0</v>
      </c>
      <c r="K1794" s="24">
        <v>0</v>
      </c>
      <c r="L1794" s="28"/>
      <c r="M1794" s="28"/>
      <c r="N1794" s="21"/>
      <c r="O1794" s="21"/>
      <c r="P1794" s="21"/>
      <c r="Q1794" s="62"/>
    </row>
    <row r="1795" spans="3:17" hidden="1">
      <c r="C1795" s="97" t="s">
        <v>853</v>
      </c>
      <c r="D1795" s="100" t="s">
        <v>854</v>
      </c>
      <c r="E1795" s="119" t="s">
        <v>855</v>
      </c>
      <c r="F1795" s="106"/>
      <c r="G1795" s="106"/>
      <c r="H1795" s="59" t="s">
        <v>19</v>
      </c>
      <c r="I1795" s="22">
        <f>I1796+I1797+I1798+I1799</f>
        <v>0</v>
      </c>
      <c r="J1795" s="4">
        <f t="shared" ref="J1795:M1795" si="717">J1796+J1797+J1798+J1799</f>
        <v>0</v>
      </c>
      <c r="K1795" s="4">
        <f t="shared" si="717"/>
        <v>0</v>
      </c>
      <c r="L1795" s="28">
        <f t="shared" si="717"/>
        <v>0</v>
      </c>
      <c r="M1795" s="28">
        <f t="shared" si="717"/>
        <v>0</v>
      </c>
      <c r="N1795" s="21"/>
      <c r="O1795" s="21"/>
      <c r="P1795" s="21"/>
      <c r="Q1795" s="62"/>
    </row>
    <row r="1796" spans="3:17" hidden="1">
      <c r="C1796" s="98"/>
      <c r="D1796" s="101"/>
      <c r="E1796" s="120"/>
      <c r="F1796" s="107"/>
      <c r="G1796" s="107"/>
      <c r="H1796" s="59" t="s">
        <v>20</v>
      </c>
      <c r="I1796" s="22">
        <v>0</v>
      </c>
      <c r="J1796" s="4">
        <v>0</v>
      </c>
      <c r="K1796" s="4">
        <v>0</v>
      </c>
      <c r="L1796" s="28"/>
      <c r="M1796" s="28"/>
      <c r="N1796" s="21"/>
      <c r="O1796" s="21"/>
      <c r="P1796" s="21"/>
      <c r="Q1796" s="62"/>
    </row>
    <row r="1797" spans="3:17" hidden="1">
      <c r="C1797" s="98"/>
      <c r="D1797" s="101"/>
      <c r="E1797" s="120"/>
      <c r="F1797" s="107"/>
      <c r="G1797" s="107"/>
      <c r="H1797" s="59" t="s">
        <v>21</v>
      </c>
      <c r="I1797" s="22">
        <v>0</v>
      </c>
      <c r="J1797" s="4">
        <v>0</v>
      </c>
      <c r="K1797" s="4">
        <v>0</v>
      </c>
      <c r="L1797" s="28"/>
      <c r="M1797" s="28"/>
      <c r="N1797" s="21"/>
      <c r="O1797" s="21"/>
      <c r="P1797" s="21"/>
      <c r="Q1797" s="62"/>
    </row>
    <row r="1798" spans="3:17" hidden="1">
      <c r="C1798" s="98"/>
      <c r="D1798" s="101"/>
      <c r="E1798" s="120"/>
      <c r="F1798" s="107"/>
      <c r="G1798" s="107"/>
      <c r="H1798" s="59" t="s">
        <v>31</v>
      </c>
      <c r="I1798" s="22">
        <v>0</v>
      </c>
      <c r="J1798" s="4">
        <v>0</v>
      </c>
      <c r="K1798" s="4">
        <v>0</v>
      </c>
      <c r="L1798" s="28"/>
      <c r="M1798" s="28"/>
      <c r="N1798" s="21"/>
      <c r="O1798" s="21"/>
      <c r="P1798" s="21"/>
      <c r="Q1798" s="62"/>
    </row>
    <row r="1799" spans="3:17" hidden="1">
      <c r="C1799" s="99"/>
      <c r="D1799" s="102"/>
      <c r="E1799" s="121"/>
      <c r="F1799" s="108"/>
      <c r="G1799" s="108"/>
      <c r="H1799" s="59" t="s">
        <v>35</v>
      </c>
      <c r="I1799" s="22">
        <v>0</v>
      </c>
      <c r="J1799" s="4">
        <v>0</v>
      </c>
      <c r="K1799" s="4">
        <v>0</v>
      </c>
      <c r="L1799" s="28"/>
      <c r="M1799" s="28"/>
      <c r="N1799" s="21"/>
      <c r="O1799" s="21"/>
      <c r="P1799" s="21"/>
      <c r="Q1799" s="62"/>
    </row>
    <row r="1800" spans="3:17">
      <c r="C1800" s="97" t="s">
        <v>856</v>
      </c>
      <c r="D1800" s="100" t="s">
        <v>857</v>
      </c>
      <c r="E1800" s="119" t="s">
        <v>349</v>
      </c>
      <c r="F1800" s="106">
        <v>2021</v>
      </c>
      <c r="G1800" s="106">
        <v>2023</v>
      </c>
      <c r="H1800" s="59" t="s">
        <v>19</v>
      </c>
      <c r="I1800" s="22">
        <f>I1801+I1802+I1803+I1804</f>
        <v>350</v>
      </c>
      <c r="J1800" s="4">
        <f t="shared" ref="J1800:M1800" si="718">J1801+J1802+J1803+J1804</f>
        <v>350</v>
      </c>
      <c r="K1800" s="4">
        <f t="shared" si="718"/>
        <v>315</v>
      </c>
      <c r="L1800" s="28">
        <f t="shared" si="718"/>
        <v>0</v>
      </c>
      <c r="M1800" s="28">
        <f t="shared" si="718"/>
        <v>0</v>
      </c>
      <c r="N1800" s="21">
        <f t="shared" si="703"/>
        <v>0</v>
      </c>
      <c r="O1800" s="21">
        <f t="shared" si="704"/>
        <v>0</v>
      </c>
      <c r="P1800" s="21">
        <f t="shared" si="705"/>
        <v>0</v>
      </c>
      <c r="Q1800" s="62"/>
    </row>
    <row r="1801" spans="3:17">
      <c r="C1801" s="98"/>
      <c r="D1801" s="101"/>
      <c r="E1801" s="120"/>
      <c r="F1801" s="107"/>
      <c r="G1801" s="107"/>
      <c r="H1801" s="59" t="s">
        <v>20</v>
      </c>
      <c r="I1801" s="22">
        <f>I1806+I1811</f>
        <v>350</v>
      </c>
      <c r="J1801" s="4">
        <f t="shared" ref="J1801:K1801" si="719">J1806+J1811</f>
        <v>350</v>
      </c>
      <c r="K1801" s="4">
        <f t="shared" si="719"/>
        <v>315</v>
      </c>
      <c r="L1801" s="28"/>
      <c r="M1801" s="28"/>
      <c r="N1801" s="21">
        <f t="shared" si="703"/>
        <v>0</v>
      </c>
      <c r="O1801" s="21">
        <f t="shared" si="704"/>
        <v>0</v>
      </c>
      <c r="P1801" s="21">
        <f t="shared" si="705"/>
        <v>0</v>
      </c>
      <c r="Q1801" s="62"/>
    </row>
    <row r="1802" spans="3:17">
      <c r="C1802" s="98"/>
      <c r="D1802" s="101"/>
      <c r="E1802" s="120"/>
      <c r="F1802" s="107"/>
      <c r="G1802" s="107"/>
      <c r="H1802" s="59" t="s">
        <v>21</v>
      </c>
      <c r="I1802" s="22">
        <f t="shared" ref="I1802:K1804" si="720">I1807</f>
        <v>0</v>
      </c>
      <c r="J1802" s="4">
        <f t="shared" si="720"/>
        <v>0</v>
      </c>
      <c r="K1802" s="4">
        <f t="shared" si="720"/>
        <v>0</v>
      </c>
      <c r="L1802" s="28"/>
      <c r="M1802" s="28"/>
      <c r="N1802" s="21"/>
      <c r="O1802" s="21"/>
      <c r="P1802" s="21"/>
      <c r="Q1802" s="62"/>
    </row>
    <row r="1803" spans="3:17">
      <c r="C1803" s="98"/>
      <c r="D1803" s="101"/>
      <c r="E1803" s="120"/>
      <c r="F1803" s="107"/>
      <c r="G1803" s="107"/>
      <c r="H1803" s="59" t="s">
        <v>31</v>
      </c>
      <c r="I1803" s="22">
        <f t="shared" si="720"/>
        <v>0</v>
      </c>
      <c r="J1803" s="4">
        <f t="shared" si="720"/>
        <v>0</v>
      </c>
      <c r="K1803" s="4">
        <f t="shared" si="720"/>
        <v>0</v>
      </c>
      <c r="L1803" s="28"/>
      <c r="M1803" s="28"/>
      <c r="N1803" s="21"/>
      <c r="O1803" s="21"/>
      <c r="P1803" s="21"/>
      <c r="Q1803" s="62"/>
    </row>
    <row r="1804" spans="3:17">
      <c r="C1804" s="99"/>
      <c r="D1804" s="102"/>
      <c r="E1804" s="121"/>
      <c r="F1804" s="108"/>
      <c r="G1804" s="108"/>
      <c r="H1804" s="59" t="s">
        <v>35</v>
      </c>
      <c r="I1804" s="22">
        <f t="shared" si="720"/>
        <v>0</v>
      </c>
      <c r="J1804" s="4">
        <f t="shared" si="720"/>
        <v>0</v>
      </c>
      <c r="K1804" s="4">
        <f t="shared" si="720"/>
        <v>0</v>
      </c>
      <c r="L1804" s="28"/>
      <c r="M1804" s="28"/>
      <c r="N1804" s="21"/>
      <c r="O1804" s="21"/>
      <c r="P1804" s="21"/>
      <c r="Q1804" s="62"/>
    </row>
    <row r="1805" spans="3:17" s="7" customFormat="1">
      <c r="C1805" s="145" t="s">
        <v>858</v>
      </c>
      <c r="D1805" s="130" t="s">
        <v>859</v>
      </c>
      <c r="E1805" s="148" t="s">
        <v>667</v>
      </c>
      <c r="F1805" s="139">
        <v>2021</v>
      </c>
      <c r="G1805" s="139">
        <v>2023</v>
      </c>
      <c r="H1805" s="55" t="s">
        <v>19</v>
      </c>
      <c r="I1805" s="22">
        <f>I1806+I1807+I1808+I1809</f>
        <v>250</v>
      </c>
      <c r="J1805" s="4">
        <f t="shared" ref="J1805:K1805" si="721">J1806+J1807+J1808+J1809</f>
        <v>250</v>
      </c>
      <c r="K1805" s="4">
        <f t="shared" si="721"/>
        <v>215</v>
      </c>
      <c r="L1805" s="28">
        <f t="shared" ref="L1805:M1805" si="722">L1806</f>
        <v>0</v>
      </c>
      <c r="M1805" s="28">
        <f t="shared" si="722"/>
        <v>0</v>
      </c>
      <c r="N1805" s="21">
        <f t="shared" si="703"/>
        <v>0</v>
      </c>
      <c r="O1805" s="21">
        <f t="shared" si="704"/>
        <v>0</v>
      </c>
      <c r="P1805" s="21">
        <f t="shared" si="705"/>
        <v>0</v>
      </c>
      <c r="Q1805" s="65"/>
    </row>
    <row r="1806" spans="3:17" s="7" customFormat="1">
      <c r="C1806" s="146"/>
      <c r="D1806" s="131"/>
      <c r="E1806" s="149"/>
      <c r="F1806" s="140"/>
      <c r="G1806" s="140"/>
      <c r="H1806" s="55" t="s">
        <v>20</v>
      </c>
      <c r="I1806" s="23">
        <v>250</v>
      </c>
      <c r="J1806" s="24">
        <v>250</v>
      </c>
      <c r="K1806" s="24">
        <f>250-35</f>
        <v>215</v>
      </c>
      <c r="L1806" s="28"/>
      <c r="M1806" s="28"/>
      <c r="N1806" s="21">
        <f t="shared" ref="N1806:N1866" si="723">M1806/I1806*100</f>
        <v>0</v>
      </c>
      <c r="O1806" s="21">
        <f t="shared" ref="O1806:O1866" si="724">M1806/J1806*100</f>
        <v>0</v>
      </c>
      <c r="P1806" s="21">
        <f t="shared" ref="P1806:P1866" si="725">L1806/K1806*100</f>
        <v>0</v>
      </c>
      <c r="Q1806" s="65"/>
    </row>
    <row r="1807" spans="3:17" s="7" customFormat="1">
      <c r="C1807" s="146"/>
      <c r="D1807" s="131"/>
      <c r="E1807" s="149"/>
      <c r="F1807" s="140"/>
      <c r="G1807" s="140"/>
      <c r="H1807" s="55" t="s">
        <v>21</v>
      </c>
      <c r="I1807" s="23">
        <v>0</v>
      </c>
      <c r="J1807" s="24">
        <v>0</v>
      </c>
      <c r="K1807" s="24">
        <v>0</v>
      </c>
      <c r="L1807" s="28"/>
      <c r="M1807" s="28"/>
      <c r="N1807" s="21"/>
      <c r="O1807" s="21"/>
      <c r="P1807" s="21"/>
      <c r="Q1807" s="65"/>
    </row>
    <row r="1808" spans="3:17" s="7" customFormat="1">
      <c r="C1808" s="146"/>
      <c r="D1808" s="131"/>
      <c r="E1808" s="149"/>
      <c r="F1808" s="140"/>
      <c r="G1808" s="140"/>
      <c r="H1808" s="55" t="s">
        <v>31</v>
      </c>
      <c r="I1808" s="23">
        <v>0</v>
      </c>
      <c r="J1808" s="24">
        <v>0</v>
      </c>
      <c r="K1808" s="24">
        <v>0</v>
      </c>
      <c r="L1808" s="28"/>
      <c r="M1808" s="28"/>
      <c r="N1808" s="21"/>
      <c r="O1808" s="21"/>
      <c r="P1808" s="21"/>
      <c r="Q1808" s="65"/>
    </row>
    <row r="1809" spans="3:17" s="7" customFormat="1">
      <c r="C1809" s="147"/>
      <c r="D1809" s="132"/>
      <c r="E1809" s="150"/>
      <c r="F1809" s="141"/>
      <c r="G1809" s="141"/>
      <c r="H1809" s="55" t="s">
        <v>35</v>
      </c>
      <c r="I1809" s="23">
        <v>0</v>
      </c>
      <c r="J1809" s="24">
        <v>0</v>
      </c>
      <c r="K1809" s="24">
        <v>0</v>
      </c>
      <c r="L1809" s="28"/>
      <c r="M1809" s="28"/>
      <c r="N1809" s="21"/>
      <c r="O1809" s="21"/>
      <c r="P1809" s="21"/>
      <c r="Q1809" s="65"/>
    </row>
    <row r="1810" spans="3:17" s="7" customFormat="1">
      <c r="C1810" s="145" t="s">
        <v>860</v>
      </c>
      <c r="D1810" s="130" t="s">
        <v>861</v>
      </c>
      <c r="E1810" s="148" t="s">
        <v>664</v>
      </c>
      <c r="F1810" s="139">
        <v>2021</v>
      </c>
      <c r="G1810" s="139">
        <v>2021</v>
      </c>
      <c r="H1810" s="55" t="s">
        <v>19</v>
      </c>
      <c r="I1810" s="22">
        <f>I1811+I1812+I1813+I1814</f>
        <v>100</v>
      </c>
      <c r="J1810" s="4">
        <f t="shared" ref="J1810:K1810" si="726">J1811+J1812+J1813+J1814</f>
        <v>100</v>
      </c>
      <c r="K1810" s="4">
        <f t="shared" si="726"/>
        <v>100</v>
      </c>
      <c r="L1810" s="28">
        <f t="shared" ref="L1810:M1810" si="727">L1811</f>
        <v>0</v>
      </c>
      <c r="M1810" s="28">
        <f t="shared" si="727"/>
        <v>0</v>
      </c>
      <c r="N1810" s="21">
        <f t="shared" si="723"/>
        <v>0</v>
      </c>
      <c r="O1810" s="21">
        <f t="shared" si="724"/>
        <v>0</v>
      </c>
      <c r="P1810" s="21">
        <f t="shared" si="725"/>
        <v>0</v>
      </c>
      <c r="Q1810" s="65"/>
    </row>
    <row r="1811" spans="3:17" s="7" customFormat="1">
      <c r="C1811" s="146"/>
      <c r="D1811" s="131"/>
      <c r="E1811" s="149"/>
      <c r="F1811" s="140"/>
      <c r="G1811" s="140"/>
      <c r="H1811" s="55" t="s">
        <v>20</v>
      </c>
      <c r="I1811" s="23">
        <v>100</v>
      </c>
      <c r="J1811" s="24">
        <v>100</v>
      </c>
      <c r="K1811" s="24">
        <v>100</v>
      </c>
      <c r="L1811" s="28"/>
      <c r="M1811" s="28"/>
      <c r="N1811" s="21">
        <f t="shared" si="723"/>
        <v>0</v>
      </c>
      <c r="O1811" s="21">
        <f t="shared" si="724"/>
        <v>0</v>
      </c>
      <c r="P1811" s="21">
        <f t="shared" si="725"/>
        <v>0</v>
      </c>
      <c r="Q1811" s="65"/>
    </row>
    <row r="1812" spans="3:17" s="7" customFormat="1">
      <c r="C1812" s="146"/>
      <c r="D1812" s="131"/>
      <c r="E1812" s="149"/>
      <c r="F1812" s="140"/>
      <c r="G1812" s="140"/>
      <c r="H1812" s="55" t="s">
        <v>21</v>
      </c>
      <c r="I1812" s="23">
        <v>0</v>
      </c>
      <c r="J1812" s="24">
        <v>0</v>
      </c>
      <c r="K1812" s="24">
        <v>0</v>
      </c>
      <c r="L1812" s="28"/>
      <c r="M1812" s="28"/>
      <c r="N1812" s="21"/>
      <c r="O1812" s="21"/>
      <c r="P1812" s="21"/>
      <c r="Q1812" s="65"/>
    </row>
    <row r="1813" spans="3:17" s="7" customFormat="1">
      <c r="C1813" s="146"/>
      <c r="D1813" s="131"/>
      <c r="E1813" s="149"/>
      <c r="F1813" s="140"/>
      <c r="G1813" s="140"/>
      <c r="H1813" s="55" t="s">
        <v>31</v>
      </c>
      <c r="I1813" s="23">
        <v>0</v>
      </c>
      <c r="J1813" s="24">
        <v>0</v>
      </c>
      <c r="K1813" s="24">
        <v>0</v>
      </c>
      <c r="L1813" s="28"/>
      <c r="M1813" s="28"/>
      <c r="N1813" s="21"/>
      <c r="O1813" s="21"/>
      <c r="P1813" s="21"/>
      <c r="Q1813" s="65"/>
    </row>
    <row r="1814" spans="3:17" s="7" customFormat="1">
      <c r="C1814" s="147"/>
      <c r="D1814" s="132"/>
      <c r="E1814" s="150"/>
      <c r="F1814" s="141"/>
      <c r="G1814" s="141"/>
      <c r="H1814" s="55" t="s">
        <v>35</v>
      </c>
      <c r="I1814" s="23">
        <v>0</v>
      </c>
      <c r="J1814" s="24">
        <v>0</v>
      </c>
      <c r="K1814" s="24">
        <v>0</v>
      </c>
      <c r="L1814" s="28"/>
      <c r="M1814" s="28"/>
      <c r="N1814" s="21"/>
      <c r="O1814" s="21"/>
      <c r="P1814" s="21"/>
      <c r="Q1814" s="65"/>
    </row>
    <row r="1815" spans="3:17">
      <c r="C1815" s="122" t="s">
        <v>862</v>
      </c>
      <c r="D1815" s="112" t="s">
        <v>863</v>
      </c>
      <c r="E1815" s="123" t="s">
        <v>146</v>
      </c>
      <c r="F1815" s="142">
        <v>2021</v>
      </c>
      <c r="G1815" s="142">
        <v>2023</v>
      </c>
      <c r="H1815" s="59" t="s">
        <v>19</v>
      </c>
      <c r="I1815" s="22">
        <f>I1816+I1817+I1818+I1819</f>
        <v>6469.4</v>
      </c>
      <c r="J1815" s="4">
        <f t="shared" ref="J1815:K1815" si="728">J1816+J1817+J1818+J1819</f>
        <v>6144.3</v>
      </c>
      <c r="K1815" s="4">
        <f t="shared" si="728"/>
        <v>6144.2000000000007</v>
      </c>
      <c r="L1815" s="28">
        <f t="shared" ref="L1815:M1815" si="729">L1816+L1817+L1818+L1819</f>
        <v>2663.4</v>
      </c>
      <c r="M1815" s="28">
        <f t="shared" si="729"/>
        <v>2663.4</v>
      </c>
      <c r="N1815" s="21">
        <f t="shared" si="723"/>
        <v>41.169196525180077</v>
      </c>
      <c r="O1815" s="21">
        <f t="shared" si="724"/>
        <v>43.347492798203213</v>
      </c>
      <c r="P1815" s="21">
        <f t="shared" si="725"/>
        <v>43.348198300836557</v>
      </c>
      <c r="Q1815" s="62"/>
    </row>
    <row r="1816" spans="3:17">
      <c r="C1816" s="122"/>
      <c r="D1816" s="112"/>
      <c r="E1816" s="123"/>
      <c r="F1816" s="142"/>
      <c r="G1816" s="142"/>
      <c r="H1816" s="59" t="s">
        <v>20</v>
      </c>
      <c r="I1816" s="22">
        <f>I1821+I1826+I1831+I1836+I1841+I1846+I1851+I1856+I1861</f>
        <v>3319.4</v>
      </c>
      <c r="J1816" s="4">
        <f t="shared" ref="J1816:K1817" si="730">J1821+J1826+J1831+J1836+J1841+J1846+J1851+J1856+J1861</f>
        <v>2994.3</v>
      </c>
      <c r="K1816" s="4">
        <f t="shared" si="730"/>
        <v>2994.2000000000003</v>
      </c>
      <c r="L1816" s="28">
        <f t="shared" ref="L1816:M1816" si="731">L1821+L1826+L1831+L1836+L1841+L1846+L1851+L1856+L1861</f>
        <v>413.4</v>
      </c>
      <c r="M1816" s="28">
        <f t="shared" si="731"/>
        <v>413.4</v>
      </c>
      <c r="N1816" s="21">
        <f t="shared" si="723"/>
        <v>12.454057962282338</v>
      </c>
      <c r="O1816" s="21">
        <f t="shared" si="724"/>
        <v>13.806231840496944</v>
      </c>
      <c r="P1816" s="21">
        <f t="shared" si="725"/>
        <v>13.806692939683385</v>
      </c>
      <c r="Q1816" s="62"/>
    </row>
    <row r="1817" spans="3:17">
      <c r="C1817" s="122"/>
      <c r="D1817" s="112"/>
      <c r="E1817" s="123"/>
      <c r="F1817" s="142"/>
      <c r="G1817" s="142"/>
      <c r="H1817" s="59" t="s">
        <v>21</v>
      </c>
      <c r="I1817" s="22">
        <f>I1822+I1827+I1832+I1837+I1842+I1847+I1852+I1857+I1862</f>
        <v>3150</v>
      </c>
      <c r="J1817" s="4">
        <f t="shared" si="730"/>
        <v>3150</v>
      </c>
      <c r="K1817" s="4">
        <f t="shared" si="730"/>
        <v>3150</v>
      </c>
      <c r="L1817" s="28">
        <f t="shared" ref="L1817:M1817" si="732">L1822+L1827+L1832+L1837+L1842+L1847+L1852+L1857+L1862</f>
        <v>2250</v>
      </c>
      <c r="M1817" s="28">
        <f t="shared" si="732"/>
        <v>2250</v>
      </c>
      <c r="N1817" s="21">
        <f t="shared" si="723"/>
        <v>71.428571428571431</v>
      </c>
      <c r="O1817" s="21">
        <f t="shared" si="724"/>
        <v>71.428571428571431</v>
      </c>
      <c r="P1817" s="21">
        <f t="shared" si="725"/>
        <v>71.428571428571431</v>
      </c>
      <c r="Q1817" s="62"/>
    </row>
    <row r="1818" spans="3:17">
      <c r="C1818" s="122"/>
      <c r="D1818" s="112"/>
      <c r="E1818" s="123"/>
      <c r="F1818" s="142"/>
      <c r="G1818" s="142"/>
      <c r="H1818" s="59" t="s">
        <v>31</v>
      </c>
      <c r="I1818" s="31">
        <v>0</v>
      </c>
      <c r="J1818" s="32">
        <v>0</v>
      </c>
      <c r="K1818" s="32">
        <v>0</v>
      </c>
      <c r="L1818" s="28">
        <v>0</v>
      </c>
      <c r="M1818" s="28">
        <v>0</v>
      </c>
      <c r="N1818" s="21"/>
      <c r="O1818" s="21"/>
      <c r="P1818" s="21"/>
      <c r="Q1818" s="62"/>
    </row>
    <row r="1819" spans="3:17">
      <c r="C1819" s="122"/>
      <c r="D1819" s="112"/>
      <c r="E1819" s="123"/>
      <c r="F1819" s="142"/>
      <c r="G1819" s="142"/>
      <c r="H1819" s="59" t="s">
        <v>35</v>
      </c>
      <c r="I1819" s="31">
        <v>0</v>
      </c>
      <c r="J1819" s="32">
        <v>0</v>
      </c>
      <c r="K1819" s="32">
        <v>0</v>
      </c>
      <c r="L1819" s="28">
        <v>0</v>
      </c>
      <c r="M1819" s="28">
        <v>0</v>
      </c>
      <c r="N1819" s="21"/>
      <c r="O1819" s="21"/>
      <c r="P1819" s="21"/>
      <c r="Q1819" s="62"/>
    </row>
    <row r="1820" spans="3:17">
      <c r="C1820" s="122" t="s">
        <v>864</v>
      </c>
      <c r="D1820" s="112" t="s">
        <v>865</v>
      </c>
      <c r="E1820" s="116" t="s">
        <v>59</v>
      </c>
      <c r="F1820" s="142">
        <v>2021</v>
      </c>
      <c r="G1820" s="116">
        <v>2023</v>
      </c>
      <c r="H1820" s="59" t="s">
        <v>19</v>
      </c>
      <c r="I1820" s="22">
        <f>I1821+I1822+I1823+I1824</f>
        <v>300</v>
      </c>
      <c r="J1820" s="4">
        <f t="shared" ref="J1820:M1820" si="733">J1821+J1822+J1823+J1824</f>
        <v>300</v>
      </c>
      <c r="K1820" s="4">
        <f t="shared" si="733"/>
        <v>300</v>
      </c>
      <c r="L1820" s="28">
        <f t="shared" si="733"/>
        <v>0</v>
      </c>
      <c r="M1820" s="28">
        <f t="shared" si="733"/>
        <v>0</v>
      </c>
      <c r="N1820" s="21">
        <f t="shared" si="723"/>
        <v>0</v>
      </c>
      <c r="O1820" s="21">
        <f t="shared" si="724"/>
        <v>0</v>
      </c>
      <c r="P1820" s="21">
        <f t="shared" si="725"/>
        <v>0</v>
      </c>
      <c r="Q1820" s="62"/>
    </row>
    <row r="1821" spans="3:17">
      <c r="C1821" s="122"/>
      <c r="D1821" s="112"/>
      <c r="E1821" s="117"/>
      <c r="F1821" s="142"/>
      <c r="G1821" s="117"/>
      <c r="H1821" s="59" t="s">
        <v>20</v>
      </c>
      <c r="I1821" s="22">
        <v>300</v>
      </c>
      <c r="J1821" s="4">
        <v>300</v>
      </c>
      <c r="K1821" s="4">
        <v>300</v>
      </c>
      <c r="L1821" s="28"/>
      <c r="M1821" s="28"/>
      <c r="N1821" s="21">
        <f t="shared" si="723"/>
        <v>0</v>
      </c>
      <c r="O1821" s="21">
        <f t="shared" si="724"/>
        <v>0</v>
      </c>
      <c r="P1821" s="21">
        <f t="shared" si="725"/>
        <v>0</v>
      </c>
      <c r="Q1821" s="62"/>
    </row>
    <row r="1822" spans="3:17">
      <c r="C1822" s="122"/>
      <c r="D1822" s="112"/>
      <c r="E1822" s="117"/>
      <c r="F1822" s="142"/>
      <c r="G1822" s="117"/>
      <c r="H1822" s="59" t="s">
        <v>21</v>
      </c>
      <c r="I1822" s="22">
        <v>0</v>
      </c>
      <c r="J1822" s="4">
        <v>0</v>
      </c>
      <c r="K1822" s="4">
        <v>0</v>
      </c>
      <c r="L1822" s="28"/>
      <c r="M1822" s="28"/>
      <c r="N1822" s="21"/>
      <c r="O1822" s="21"/>
      <c r="P1822" s="21"/>
      <c r="Q1822" s="62"/>
    </row>
    <row r="1823" spans="3:17">
      <c r="C1823" s="122"/>
      <c r="D1823" s="112"/>
      <c r="E1823" s="117"/>
      <c r="F1823" s="142"/>
      <c r="G1823" s="117"/>
      <c r="H1823" s="59" t="s">
        <v>31</v>
      </c>
      <c r="I1823" s="22">
        <v>0</v>
      </c>
      <c r="J1823" s="4">
        <v>0</v>
      </c>
      <c r="K1823" s="4">
        <v>0</v>
      </c>
      <c r="L1823" s="28"/>
      <c r="M1823" s="28"/>
      <c r="N1823" s="21"/>
      <c r="O1823" s="21"/>
      <c r="P1823" s="21"/>
      <c r="Q1823" s="62"/>
    </row>
    <row r="1824" spans="3:17">
      <c r="C1824" s="122"/>
      <c r="D1824" s="112"/>
      <c r="E1824" s="118"/>
      <c r="F1824" s="142"/>
      <c r="G1824" s="118"/>
      <c r="H1824" s="59" t="s">
        <v>35</v>
      </c>
      <c r="I1824" s="22">
        <v>0</v>
      </c>
      <c r="J1824" s="4">
        <v>0</v>
      </c>
      <c r="K1824" s="4">
        <v>0</v>
      </c>
      <c r="L1824" s="28"/>
      <c r="M1824" s="28"/>
      <c r="N1824" s="21"/>
      <c r="O1824" s="21"/>
      <c r="P1824" s="21"/>
      <c r="Q1824" s="62"/>
    </row>
    <row r="1825" spans="3:17">
      <c r="C1825" s="122" t="s">
        <v>866</v>
      </c>
      <c r="D1825" s="112" t="s">
        <v>867</v>
      </c>
      <c r="E1825" s="123" t="s">
        <v>868</v>
      </c>
      <c r="F1825" s="142">
        <v>2021</v>
      </c>
      <c r="G1825" s="116">
        <v>2023</v>
      </c>
      <c r="H1825" s="59" t="s">
        <v>19</v>
      </c>
      <c r="I1825" s="22">
        <f>I1826+I1827+I1828+I1829</f>
        <v>500</v>
      </c>
      <c r="J1825" s="4">
        <f t="shared" ref="J1825:M1825" si="734">J1826+J1827+J1828+J1829</f>
        <v>500</v>
      </c>
      <c r="K1825" s="4">
        <f t="shared" si="734"/>
        <v>500</v>
      </c>
      <c r="L1825" s="28">
        <f t="shared" si="734"/>
        <v>0</v>
      </c>
      <c r="M1825" s="28">
        <f t="shared" si="734"/>
        <v>0</v>
      </c>
      <c r="N1825" s="21">
        <f t="shared" si="723"/>
        <v>0</v>
      </c>
      <c r="O1825" s="21">
        <f t="shared" si="724"/>
        <v>0</v>
      </c>
      <c r="P1825" s="21">
        <f t="shared" si="725"/>
        <v>0</v>
      </c>
      <c r="Q1825" s="62"/>
    </row>
    <row r="1826" spans="3:17">
      <c r="C1826" s="122"/>
      <c r="D1826" s="112"/>
      <c r="E1826" s="123"/>
      <c r="F1826" s="142"/>
      <c r="G1826" s="117"/>
      <c r="H1826" s="59" t="s">
        <v>20</v>
      </c>
      <c r="I1826" s="22">
        <v>500</v>
      </c>
      <c r="J1826" s="4">
        <v>500</v>
      </c>
      <c r="K1826" s="4">
        <v>500</v>
      </c>
      <c r="L1826" s="28"/>
      <c r="M1826" s="28"/>
      <c r="N1826" s="21">
        <f t="shared" si="723"/>
        <v>0</v>
      </c>
      <c r="O1826" s="21">
        <f t="shared" si="724"/>
        <v>0</v>
      </c>
      <c r="P1826" s="21">
        <f t="shared" si="725"/>
        <v>0</v>
      </c>
      <c r="Q1826" s="62"/>
    </row>
    <row r="1827" spans="3:17">
      <c r="C1827" s="122"/>
      <c r="D1827" s="112"/>
      <c r="E1827" s="123"/>
      <c r="F1827" s="142"/>
      <c r="G1827" s="117"/>
      <c r="H1827" s="59" t="s">
        <v>21</v>
      </c>
      <c r="I1827" s="22">
        <v>0</v>
      </c>
      <c r="J1827" s="4">
        <v>0</v>
      </c>
      <c r="K1827" s="4">
        <v>0</v>
      </c>
      <c r="L1827" s="28"/>
      <c r="M1827" s="28"/>
      <c r="N1827" s="21"/>
      <c r="O1827" s="21"/>
      <c r="P1827" s="21"/>
      <c r="Q1827" s="62"/>
    </row>
    <row r="1828" spans="3:17">
      <c r="C1828" s="122"/>
      <c r="D1828" s="112"/>
      <c r="E1828" s="123"/>
      <c r="F1828" s="142"/>
      <c r="G1828" s="117"/>
      <c r="H1828" s="59" t="s">
        <v>31</v>
      </c>
      <c r="I1828" s="22">
        <v>0</v>
      </c>
      <c r="J1828" s="4">
        <v>0</v>
      </c>
      <c r="K1828" s="4">
        <v>0</v>
      </c>
      <c r="L1828" s="28"/>
      <c r="M1828" s="28"/>
      <c r="N1828" s="21"/>
      <c r="O1828" s="21"/>
      <c r="P1828" s="21"/>
      <c r="Q1828" s="62"/>
    </row>
    <row r="1829" spans="3:17">
      <c r="C1829" s="122"/>
      <c r="D1829" s="112"/>
      <c r="E1829" s="123"/>
      <c r="F1829" s="142"/>
      <c r="G1829" s="118"/>
      <c r="H1829" s="59" t="s">
        <v>35</v>
      </c>
      <c r="I1829" s="22">
        <v>0</v>
      </c>
      <c r="J1829" s="4">
        <v>0</v>
      </c>
      <c r="K1829" s="4">
        <v>0</v>
      </c>
      <c r="L1829" s="28"/>
      <c r="M1829" s="28"/>
      <c r="N1829" s="21"/>
      <c r="O1829" s="21"/>
      <c r="P1829" s="21"/>
      <c r="Q1829" s="62"/>
    </row>
    <row r="1830" spans="3:17">
      <c r="C1830" s="122" t="s">
        <v>869</v>
      </c>
      <c r="D1830" s="143" t="s">
        <v>870</v>
      </c>
      <c r="E1830" s="144" t="s">
        <v>475</v>
      </c>
      <c r="F1830" s="142">
        <v>2021</v>
      </c>
      <c r="G1830" s="116">
        <v>2023</v>
      </c>
      <c r="H1830" s="59" t="s">
        <v>19</v>
      </c>
      <c r="I1830" s="22">
        <f>I1831+I1832+I1833+I1834</f>
        <v>400</v>
      </c>
      <c r="J1830" s="4">
        <f t="shared" ref="J1830:M1830" si="735">J1831+J1832+J1833+J1834</f>
        <v>400</v>
      </c>
      <c r="K1830" s="4">
        <f t="shared" si="735"/>
        <v>400</v>
      </c>
      <c r="L1830" s="28">
        <f t="shared" si="735"/>
        <v>0</v>
      </c>
      <c r="M1830" s="28">
        <f t="shared" si="735"/>
        <v>0</v>
      </c>
      <c r="N1830" s="21">
        <f t="shared" si="723"/>
        <v>0</v>
      </c>
      <c r="O1830" s="21">
        <f t="shared" si="724"/>
        <v>0</v>
      </c>
      <c r="P1830" s="21">
        <f t="shared" si="725"/>
        <v>0</v>
      </c>
      <c r="Q1830" s="62"/>
    </row>
    <row r="1831" spans="3:17">
      <c r="C1831" s="122"/>
      <c r="D1831" s="143"/>
      <c r="E1831" s="144"/>
      <c r="F1831" s="142"/>
      <c r="G1831" s="117"/>
      <c r="H1831" s="59" t="s">
        <v>20</v>
      </c>
      <c r="I1831" s="22">
        <v>400</v>
      </c>
      <c r="J1831" s="4">
        <v>400</v>
      </c>
      <c r="K1831" s="4">
        <v>400</v>
      </c>
      <c r="L1831" s="28"/>
      <c r="M1831" s="28"/>
      <c r="N1831" s="21">
        <f t="shared" si="723"/>
        <v>0</v>
      </c>
      <c r="O1831" s="21">
        <f t="shared" si="724"/>
        <v>0</v>
      </c>
      <c r="P1831" s="21">
        <f t="shared" si="725"/>
        <v>0</v>
      </c>
      <c r="Q1831" s="62"/>
    </row>
    <row r="1832" spans="3:17">
      <c r="C1832" s="122"/>
      <c r="D1832" s="143"/>
      <c r="E1832" s="144"/>
      <c r="F1832" s="142"/>
      <c r="G1832" s="117"/>
      <c r="H1832" s="59" t="s">
        <v>21</v>
      </c>
      <c r="I1832" s="22">
        <v>0</v>
      </c>
      <c r="J1832" s="4">
        <v>0</v>
      </c>
      <c r="K1832" s="4">
        <v>0</v>
      </c>
      <c r="L1832" s="28"/>
      <c r="M1832" s="28"/>
      <c r="N1832" s="21"/>
      <c r="O1832" s="21"/>
      <c r="P1832" s="21"/>
      <c r="Q1832" s="62"/>
    </row>
    <row r="1833" spans="3:17">
      <c r="C1833" s="122"/>
      <c r="D1833" s="143"/>
      <c r="E1833" s="144"/>
      <c r="F1833" s="142"/>
      <c r="G1833" s="117"/>
      <c r="H1833" s="59" t="s">
        <v>31</v>
      </c>
      <c r="I1833" s="22">
        <v>0</v>
      </c>
      <c r="J1833" s="4">
        <v>0</v>
      </c>
      <c r="K1833" s="4">
        <v>0</v>
      </c>
      <c r="L1833" s="28"/>
      <c r="M1833" s="28"/>
      <c r="N1833" s="21"/>
      <c r="O1833" s="21"/>
      <c r="P1833" s="21"/>
      <c r="Q1833" s="62"/>
    </row>
    <row r="1834" spans="3:17">
      <c r="C1834" s="122"/>
      <c r="D1834" s="143"/>
      <c r="E1834" s="144"/>
      <c r="F1834" s="142"/>
      <c r="G1834" s="118"/>
      <c r="H1834" s="59" t="s">
        <v>35</v>
      </c>
      <c r="I1834" s="22">
        <v>0</v>
      </c>
      <c r="J1834" s="4">
        <v>0</v>
      </c>
      <c r="K1834" s="4">
        <v>0</v>
      </c>
      <c r="L1834" s="28"/>
      <c r="M1834" s="28"/>
      <c r="N1834" s="21"/>
      <c r="O1834" s="21"/>
      <c r="P1834" s="21"/>
      <c r="Q1834" s="62"/>
    </row>
    <row r="1835" spans="3:17">
      <c r="C1835" s="122" t="s">
        <v>871</v>
      </c>
      <c r="D1835" s="143" t="s">
        <v>872</v>
      </c>
      <c r="E1835" s="144" t="s">
        <v>509</v>
      </c>
      <c r="F1835" s="142">
        <v>2021</v>
      </c>
      <c r="G1835" s="116">
        <v>2023</v>
      </c>
      <c r="H1835" s="59" t="s">
        <v>19</v>
      </c>
      <c r="I1835" s="22">
        <f>I1836+I1837+I1838+I1839</f>
        <v>200</v>
      </c>
      <c r="J1835" s="4">
        <f t="shared" ref="J1835:M1835" si="736">J1836+J1837+J1838+J1839</f>
        <v>200</v>
      </c>
      <c r="K1835" s="4">
        <f t="shared" si="736"/>
        <v>200</v>
      </c>
      <c r="L1835" s="28">
        <f t="shared" si="736"/>
        <v>0</v>
      </c>
      <c r="M1835" s="28">
        <f t="shared" si="736"/>
        <v>0</v>
      </c>
      <c r="N1835" s="21">
        <f t="shared" si="723"/>
        <v>0</v>
      </c>
      <c r="O1835" s="21">
        <f t="shared" si="724"/>
        <v>0</v>
      </c>
      <c r="P1835" s="21">
        <f t="shared" si="725"/>
        <v>0</v>
      </c>
      <c r="Q1835" s="62"/>
    </row>
    <row r="1836" spans="3:17">
      <c r="C1836" s="122"/>
      <c r="D1836" s="143"/>
      <c r="E1836" s="144"/>
      <c r="F1836" s="142"/>
      <c r="G1836" s="117"/>
      <c r="H1836" s="59" t="s">
        <v>20</v>
      </c>
      <c r="I1836" s="22">
        <v>200</v>
      </c>
      <c r="J1836" s="4">
        <v>200</v>
      </c>
      <c r="K1836" s="4">
        <v>200</v>
      </c>
      <c r="L1836" s="28"/>
      <c r="M1836" s="28"/>
      <c r="N1836" s="21">
        <f t="shared" si="723"/>
        <v>0</v>
      </c>
      <c r="O1836" s="21">
        <f t="shared" si="724"/>
        <v>0</v>
      </c>
      <c r="P1836" s="21">
        <f t="shared" si="725"/>
        <v>0</v>
      </c>
      <c r="Q1836" s="62"/>
    </row>
    <row r="1837" spans="3:17">
      <c r="C1837" s="122"/>
      <c r="D1837" s="143"/>
      <c r="E1837" s="144"/>
      <c r="F1837" s="142"/>
      <c r="G1837" s="117"/>
      <c r="H1837" s="59" t="s">
        <v>21</v>
      </c>
      <c r="I1837" s="22">
        <v>0</v>
      </c>
      <c r="J1837" s="4">
        <v>0</v>
      </c>
      <c r="K1837" s="4">
        <v>0</v>
      </c>
      <c r="L1837" s="28"/>
      <c r="M1837" s="28"/>
      <c r="N1837" s="21"/>
      <c r="O1837" s="21"/>
      <c r="P1837" s="21"/>
      <c r="Q1837" s="62"/>
    </row>
    <row r="1838" spans="3:17">
      <c r="C1838" s="122"/>
      <c r="D1838" s="143"/>
      <c r="E1838" s="144"/>
      <c r="F1838" s="142"/>
      <c r="G1838" s="117"/>
      <c r="H1838" s="59" t="s">
        <v>31</v>
      </c>
      <c r="I1838" s="22">
        <v>0</v>
      </c>
      <c r="J1838" s="4">
        <v>0</v>
      </c>
      <c r="K1838" s="4">
        <v>0</v>
      </c>
      <c r="L1838" s="28"/>
      <c r="M1838" s="28"/>
      <c r="N1838" s="21"/>
      <c r="O1838" s="21"/>
      <c r="P1838" s="21"/>
      <c r="Q1838" s="62"/>
    </row>
    <row r="1839" spans="3:17">
      <c r="C1839" s="122"/>
      <c r="D1839" s="143"/>
      <c r="E1839" s="144"/>
      <c r="F1839" s="142"/>
      <c r="G1839" s="118"/>
      <c r="H1839" s="59" t="s">
        <v>35</v>
      </c>
      <c r="I1839" s="22">
        <v>0</v>
      </c>
      <c r="J1839" s="4">
        <v>0</v>
      </c>
      <c r="K1839" s="4">
        <v>0</v>
      </c>
      <c r="L1839" s="28"/>
      <c r="M1839" s="28"/>
      <c r="N1839" s="21"/>
      <c r="O1839" s="21"/>
      <c r="P1839" s="21"/>
      <c r="Q1839" s="62"/>
    </row>
    <row r="1840" spans="3:17">
      <c r="C1840" s="122" t="s">
        <v>873</v>
      </c>
      <c r="D1840" s="130" t="s">
        <v>874</v>
      </c>
      <c r="E1840" s="133" t="s">
        <v>349</v>
      </c>
      <c r="F1840" s="142">
        <v>2021</v>
      </c>
      <c r="G1840" s="116">
        <v>2023</v>
      </c>
      <c r="H1840" s="59" t="s">
        <v>19</v>
      </c>
      <c r="I1840" s="22">
        <f>I1841+I1842+I1843+I1844</f>
        <v>1260</v>
      </c>
      <c r="J1840" s="4">
        <f t="shared" ref="J1840:K1840" si="737">J1841+J1842+J1843+J1844</f>
        <v>1260</v>
      </c>
      <c r="K1840" s="4">
        <f t="shared" si="737"/>
        <v>1260</v>
      </c>
      <c r="L1840" s="28">
        <f t="shared" ref="L1840:M1840" si="738">L1841</f>
        <v>367.5</v>
      </c>
      <c r="M1840" s="28">
        <f t="shared" si="738"/>
        <v>367.5</v>
      </c>
      <c r="N1840" s="21">
        <f t="shared" si="723"/>
        <v>29.166666666666668</v>
      </c>
      <c r="O1840" s="21">
        <f t="shared" si="724"/>
        <v>29.166666666666668</v>
      </c>
      <c r="P1840" s="21">
        <f t="shared" si="725"/>
        <v>29.166666666666668</v>
      </c>
      <c r="Q1840" s="62"/>
    </row>
    <row r="1841" spans="3:17">
      <c r="C1841" s="122"/>
      <c r="D1841" s="131"/>
      <c r="E1841" s="134"/>
      <c r="F1841" s="142"/>
      <c r="G1841" s="117"/>
      <c r="H1841" s="59" t="s">
        <v>20</v>
      </c>
      <c r="I1841" s="31">
        <v>1260</v>
      </c>
      <c r="J1841" s="32">
        <v>1260</v>
      </c>
      <c r="K1841" s="32">
        <v>1260</v>
      </c>
      <c r="L1841" s="28">
        <v>367.5</v>
      </c>
      <c r="M1841" s="28">
        <v>367.5</v>
      </c>
      <c r="N1841" s="21">
        <f t="shared" si="723"/>
        <v>29.166666666666668</v>
      </c>
      <c r="O1841" s="21">
        <f t="shared" si="724"/>
        <v>29.166666666666668</v>
      </c>
      <c r="P1841" s="21">
        <f t="shared" si="725"/>
        <v>29.166666666666668</v>
      </c>
      <c r="Q1841" s="62"/>
    </row>
    <row r="1842" spans="3:17">
      <c r="C1842" s="122"/>
      <c r="D1842" s="131"/>
      <c r="E1842" s="134"/>
      <c r="F1842" s="142"/>
      <c r="G1842" s="117"/>
      <c r="H1842" s="59" t="s">
        <v>21</v>
      </c>
      <c r="I1842" s="31">
        <v>0</v>
      </c>
      <c r="J1842" s="32">
        <v>0</v>
      </c>
      <c r="K1842" s="32">
        <v>0</v>
      </c>
      <c r="L1842" s="28"/>
      <c r="M1842" s="28"/>
      <c r="N1842" s="21"/>
      <c r="O1842" s="21"/>
      <c r="P1842" s="21"/>
      <c r="Q1842" s="62"/>
    </row>
    <row r="1843" spans="3:17">
      <c r="C1843" s="122"/>
      <c r="D1843" s="131"/>
      <c r="E1843" s="134"/>
      <c r="F1843" s="142"/>
      <c r="G1843" s="117"/>
      <c r="H1843" s="59" t="s">
        <v>31</v>
      </c>
      <c r="I1843" s="31">
        <v>0</v>
      </c>
      <c r="J1843" s="32">
        <v>0</v>
      </c>
      <c r="K1843" s="32">
        <v>0</v>
      </c>
      <c r="L1843" s="28"/>
      <c r="M1843" s="28"/>
      <c r="N1843" s="21"/>
      <c r="O1843" s="21"/>
      <c r="P1843" s="21"/>
      <c r="Q1843" s="62"/>
    </row>
    <row r="1844" spans="3:17">
      <c r="C1844" s="122"/>
      <c r="D1844" s="132"/>
      <c r="E1844" s="135"/>
      <c r="F1844" s="142"/>
      <c r="G1844" s="118"/>
      <c r="H1844" s="59" t="s">
        <v>35</v>
      </c>
      <c r="I1844" s="31">
        <v>0</v>
      </c>
      <c r="J1844" s="32">
        <v>0</v>
      </c>
      <c r="K1844" s="32">
        <v>0</v>
      </c>
      <c r="L1844" s="28"/>
      <c r="M1844" s="28"/>
      <c r="N1844" s="21"/>
      <c r="O1844" s="21"/>
      <c r="P1844" s="21"/>
      <c r="Q1844" s="62"/>
    </row>
    <row r="1845" spans="3:17">
      <c r="C1845" s="136" t="s">
        <v>869</v>
      </c>
      <c r="D1845" s="100" t="s">
        <v>875</v>
      </c>
      <c r="E1845" s="119" t="s">
        <v>349</v>
      </c>
      <c r="F1845" s="137">
        <v>2021</v>
      </c>
      <c r="G1845" s="137">
        <v>2023</v>
      </c>
      <c r="H1845" s="55" t="s">
        <v>19</v>
      </c>
      <c r="I1845" s="22">
        <f>I1846+I1847+I1848+I1849</f>
        <v>270</v>
      </c>
      <c r="J1845" s="4">
        <f t="shared" ref="J1845:M1845" si="739">J1846+J1847+J1848+J1849</f>
        <v>270</v>
      </c>
      <c r="K1845" s="4">
        <f t="shared" si="739"/>
        <v>270</v>
      </c>
      <c r="L1845" s="28">
        <f t="shared" si="739"/>
        <v>0</v>
      </c>
      <c r="M1845" s="28">
        <f t="shared" si="739"/>
        <v>0</v>
      </c>
      <c r="N1845" s="21">
        <f t="shared" si="723"/>
        <v>0</v>
      </c>
      <c r="O1845" s="21">
        <f t="shared" si="724"/>
        <v>0</v>
      </c>
      <c r="P1845" s="21">
        <f t="shared" si="725"/>
        <v>0</v>
      </c>
      <c r="Q1845" s="62"/>
    </row>
    <row r="1846" spans="3:17">
      <c r="C1846" s="136"/>
      <c r="D1846" s="101"/>
      <c r="E1846" s="120"/>
      <c r="F1846" s="137"/>
      <c r="G1846" s="137"/>
      <c r="H1846" s="55" t="s">
        <v>20</v>
      </c>
      <c r="I1846" s="23">
        <v>270</v>
      </c>
      <c r="J1846" s="24">
        <v>270</v>
      </c>
      <c r="K1846" s="24">
        <v>270</v>
      </c>
      <c r="L1846" s="28"/>
      <c r="M1846" s="28"/>
      <c r="N1846" s="21">
        <f t="shared" si="723"/>
        <v>0</v>
      </c>
      <c r="O1846" s="21">
        <f t="shared" si="724"/>
        <v>0</v>
      </c>
      <c r="P1846" s="21">
        <f t="shared" si="725"/>
        <v>0</v>
      </c>
      <c r="Q1846" s="62"/>
    </row>
    <row r="1847" spans="3:17">
      <c r="C1847" s="136"/>
      <c r="D1847" s="101"/>
      <c r="E1847" s="120"/>
      <c r="F1847" s="137"/>
      <c r="G1847" s="137"/>
      <c r="H1847" s="55" t="s">
        <v>21</v>
      </c>
      <c r="I1847" s="23">
        <v>0</v>
      </c>
      <c r="J1847" s="24">
        <v>0</v>
      </c>
      <c r="K1847" s="24">
        <v>0</v>
      </c>
      <c r="L1847" s="28"/>
      <c r="M1847" s="28"/>
      <c r="N1847" s="21"/>
      <c r="O1847" s="21"/>
      <c r="P1847" s="21"/>
      <c r="Q1847" s="62"/>
    </row>
    <row r="1848" spans="3:17">
      <c r="C1848" s="136"/>
      <c r="D1848" s="101"/>
      <c r="E1848" s="120"/>
      <c r="F1848" s="137"/>
      <c r="G1848" s="137"/>
      <c r="H1848" s="55" t="s">
        <v>31</v>
      </c>
      <c r="I1848" s="23">
        <v>0</v>
      </c>
      <c r="J1848" s="24">
        <v>0</v>
      </c>
      <c r="K1848" s="24">
        <v>0</v>
      </c>
      <c r="L1848" s="28"/>
      <c r="M1848" s="28"/>
      <c r="N1848" s="21"/>
      <c r="O1848" s="21"/>
      <c r="P1848" s="21"/>
      <c r="Q1848" s="62"/>
    </row>
    <row r="1849" spans="3:17">
      <c r="C1849" s="136"/>
      <c r="D1849" s="102"/>
      <c r="E1849" s="121"/>
      <c r="F1849" s="137"/>
      <c r="G1849" s="137"/>
      <c r="H1849" s="55" t="s">
        <v>35</v>
      </c>
      <c r="I1849" s="23">
        <v>0</v>
      </c>
      <c r="J1849" s="24">
        <v>0</v>
      </c>
      <c r="K1849" s="24">
        <v>0</v>
      </c>
      <c r="L1849" s="28"/>
      <c r="M1849" s="28"/>
      <c r="N1849" s="21"/>
      <c r="O1849" s="21"/>
      <c r="P1849" s="21"/>
      <c r="Q1849" s="62"/>
    </row>
    <row r="1850" spans="3:17" ht="15" hidden="1" customHeight="1">
      <c r="C1850" s="136" t="s">
        <v>871</v>
      </c>
      <c r="D1850" s="130" t="s">
        <v>876</v>
      </c>
      <c r="E1850" s="119" t="s">
        <v>349</v>
      </c>
      <c r="F1850" s="137">
        <v>2022</v>
      </c>
      <c r="G1850" s="138">
        <v>2022</v>
      </c>
      <c r="H1850" s="55" t="s">
        <v>19</v>
      </c>
      <c r="I1850" s="22">
        <f>I1851+I1852+I1853+I1854</f>
        <v>0</v>
      </c>
      <c r="J1850" s="4">
        <f t="shared" ref="J1850:K1850" si="740">J1851+J1852+J1853+J1854</f>
        <v>0</v>
      </c>
      <c r="K1850" s="4">
        <f t="shared" si="740"/>
        <v>0</v>
      </c>
      <c r="L1850" s="28">
        <f t="shared" ref="L1850:M1850" si="741">L1851</f>
        <v>0</v>
      </c>
      <c r="M1850" s="28">
        <f t="shared" si="741"/>
        <v>0</v>
      </c>
      <c r="N1850" s="21"/>
      <c r="O1850" s="21"/>
      <c r="P1850" s="21"/>
      <c r="Q1850" s="62"/>
    </row>
    <row r="1851" spans="3:17" ht="15" hidden="1" customHeight="1">
      <c r="C1851" s="136"/>
      <c r="D1851" s="131"/>
      <c r="E1851" s="120"/>
      <c r="F1851" s="137"/>
      <c r="G1851" s="138"/>
      <c r="H1851" s="55" t="s">
        <v>20</v>
      </c>
      <c r="I1851" s="23">
        <v>0</v>
      </c>
      <c r="J1851" s="24">
        <v>0</v>
      </c>
      <c r="K1851" s="24">
        <v>0</v>
      </c>
      <c r="L1851" s="28"/>
      <c r="M1851" s="28"/>
      <c r="N1851" s="21"/>
      <c r="O1851" s="21"/>
      <c r="P1851" s="21"/>
      <c r="Q1851" s="62"/>
    </row>
    <row r="1852" spans="3:17" ht="15" hidden="1" customHeight="1">
      <c r="C1852" s="136"/>
      <c r="D1852" s="131"/>
      <c r="E1852" s="120"/>
      <c r="F1852" s="137"/>
      <c r="G1852" s="138"/>
      <c r="H1852" s="55" t="s">
        <v>21</v>
      </c>
      <c r="I1852" s="23">
        <v>0</v>
      </c>
      <c r="J1852" s="24">
        <v>0</v>
      </c>
      <c r="K1852" s="24">
        <v>0</v>
      </c>
      <c r="L1852" s="28"/>
      <c r="M1852" s="28"/>
      <c r="N1852" s="21"/>
      <c r="O1852" s="21"/>
      <c r="P1852" s="21"/>
      <c r="Q1852" s="62"/>
    </row>
    <row r="1853" spans="3:17" ht="15" hidden="1" customHeight="1">
      <c r="C1853" s="136"/>
      <c r="D1853" s="131"/>
      <c r="E1853" s="120"/>
      <c r="F1853" s="137"/>
      <c r="G1853" s="138"/>
      <c r="H1853" s="55" t="s">
        <v>31</v>
      </c>
      <c r="I1853" s="23">
        <v>0</v>
      </c>
      <c r="J1853" s="24">
        <v>0</v>
      </c>
      <c r="K1853" s="24">
        <v>0</v>
      </c>
      <c r="L1853" s="28"/>
      <c r="M1853" s="28"/>
      <c r="N1853" s="21"/>
      <c r="O1853" s="21"/>
      <c r="P1853" s="21"/>
      <c r="Q1853" s="62"/>
    </row>
    <row r="1854" spans="3:17" ht="15" hidden="1" customHeight="1">
      <c r="C1854" s="136"/>
      <c r="D1854" s="132"/>
      <c r="E1854" s="121"/>
      <c r="F1854" s="137"/>
      <c r="G1854" s="138"/>
      <c r="H1854" s="55" t="s">
        <v>35</v>
      </c>
      <c r="I1854" s="23">
        <v>0</v>
      </c>
      <c r="J1854" s="24">
        <v>0</v>
      </c>
      <c r="K1854" s="24">
        <v>0</v>
      </c>
      <c r="L1854" s="28"/>
      <c r="M1854" s="28"/>
      <c r="N1854" s="21"/>
      <c r="O1854" s="21"/>
      <c r="P1854" s="21"/>
      <c r="Q1854" s="62"/>
    </row>
    <row r="1855" spans="3:17" s="6" customFormat="1">
      <c r="C1855" s="136" t="s">
        <v>873</v>
      </c>
      <c r="D1855" s="130" t="s">
        <v>877</v>
      </c>
      <c r="E1855" s="133" t="s">
        <v>878</v>
      </c>
      <c r="F1855" s="139">
        <v>2021</v>
      </c>
      <c r="G1855" s="139">
        <v>2023</v>
      </c>
      <c r="H1855" s="55" t="s">
        <v>19</v>
      </c>
      <c r="I1855" s="22">
        <f>I1856+I1857+I1858+I1859</f>
        <v>2689.4</v>
      </c>
      <c r="J1855" s="4">
        <f t="shared" ref="J1855:K1855" si="742">J1856+J1857+J1858+J1859</f>
        <v>2346.9</v>
      </c>
      <c r="K1855" s="4">
        <f t="shared" si="742"/>
        <v>2346.9</v>
      </c>
      <c r="L1855" s="28">
        <f t="shared" ref="L1855:M1855" si="743">L1856+L1857</f>
        <v>1734.7</v>
      </c>
      <c r="M1855" s="28">
        <f t="shared" si="743"/>
        <v>1734.7</v>
      </c>
      <c r="N1855" s="21">
        <f t="shared" si="723"/>
        <v>64.501375771547558</v>
      </c>
      <c r="O1855" s="21">
        <f t="shared" si="724"/>
        <v>73.914525544335078</v>
      </c>
      <c r="P1855" s="21">
        <f t="shared" si="725"/>
        <v>73.914525544335078</v>
      </c>
      <c r="Q1855" s="64"/>
    </row>
    <row r="1856" spans="3:17" s="6" customFormat="1">
      <c r="C1856" s="136"/>
      <c r="D1856" s="131"/>
      <c r="E1856" s="134"/>
      <c r="F1856" s="140"/>
      <c r="G1856" s="140"/>
      <c r="H1856" s="55" t="s">
        <v>20</v>
      </c>
      <c r="I1856" s="23">
        <v>389.4</v>
      </c>
      <c r="J1856" s="24">
        <v>46.9</v>
      </c>
      <c r="K1856" s="24">
        <v>46.9</v>
      </c>
      <c r="L1856" s="28">
        <v>34.700000000000003</v>
      </c>
      <c r="M1856" s="28">
        <v>34.700000000000003</v>
      </c>
      <c r="N1856" s="21">
        <f t="shared" si="723"/>
        <v>8.9111453518233184</v>
      </c>
      <c r="O1856" s="21">
        <f t="shared" si="724"/>
        <v>73.987206823027734</v>
      </c>
      <c r="P1856" s="21">
        <f t="shared" si="725"/>
        <v>73.987206823027734</v>
      </c>
      <c r="Q1856" s="64"/>
    </row>
    <row r="1857" spans="3:17" s="6" customFormat="1">
      <c r="C1857" s="136"/>
      <c r="D1857" s="131"/>
      <c r="E1857" s="134"/>
      <c r="F1857" s="140"/>
      <c r="G1857" s="140"/>
      <c r="H1857" s="55" t="s">
        <v>21</v>
      </c>
      <c r="I1857" s="23">
        <v>2300</v>
      </c>
      <c r="J1857" s="24">
        <v>2300</v>
      </c>
      <c r="K1857" s="24">
        <v>2300</v>
      </c>
      <c r="L1857" s="28">
        <v>1700</v>
      </c>
      <c r="M1857" s="28">
        <v>1700</v>
      </c>
      <c r="N1857" s="21">
        <f t="shared" si="723"/>
        <v>73.91304347826086</v>
      </c>
      <c r="O1857" s="21">
        <f t="shared" si="724"/>
        <v>73.91304347826086</v>
      </c>
      <c r="P1857" s="21">
        <f t="shared" si="725"/>
        <v>73.91304347826086</v>
      </c>
      <c r="Q1857" s="64"/>
    </row>
    <row r="1858" spans="3:17" s="6" customFormat="1">
      <c r="C1858" s="136"/>
      <c r="D1858" s="131"/>
      <c r="E1858" s="134"/>
      <c r="F1858" s="140"/>
      <c r="G1858" s="140"/>
      <c r="H1858" s="55" t="s">
        <v>31</v>
      </c>
      <c r="I1858" s="23">
        <v>0</v>
      </c>
      <c r="J1858" s="24">
        <v>0</v>
      </c>
      <c r="K1858" s="24">
        <v>0</v>
      </c>
      <c r="L1858" s="28"/>
      <c r="M1858" s="28"/>
      <c r="N1858" s="21"/>
      <c r="O1858" s="21"/>
      <c r="P1858" s="21"/>
      <c r="Q1858" s="64"/>
    </row>
    <row r="1859" spans="3:17" s="6" customFormat="1">
      <c r="C1859" s="136"/>
      <c r="D1859" s="132"/>
      <c r="E1859" s="135"/>
      <c r="F1859" s="141"/>
      <c r="G1859" s="141"/>
      <c r="H1859" s="55" t="s">
        <v>35</v>
      </c>
      <c r="I1859" s="23">
        <v>0</v>
      </c>
      <c r="J1859" s="24">
        <v>0</v>
      </c>
      <c r="K1859" s="24">
        <v>0</v>
      </c>
      <c r="L1859" s="28"/>
      <c r="M1859" s="28"/>
      <c r="N1859" s="21"/>
      <c r="O1859" s="21"/>
      <c r="P1859" s="21"/>
      <c r="Q1859" s="64"/>
    </row>
    <row r="1860" spans="3:17">
      <c r="C1860" s="122" t="s">
        <v>879</v>
      </c>
      <c r="D1860" s="130" t="s">
        <v>880</v>
      </c>
      <c r="E1860" s="133" t="s">
        <v>881</v>
      </c>
      <c r="F1860" s="106">
        <v>2021</v>
      </c>
      <c r="G1860" s="106">
        <v>2023</v>
      </c>
      <c r="H1860" s="59" t="s">
        <v>19</v>
      </c>
      <c r="I1860" s="22">
        <f>I1861+I1862+I1863+I1864</f>
        <v>850</v>
      </c>
      <c r="J1860" s="4">
        <f t="shared" ref="J1860:K1860" si="744">J1861+J1862+J1863+J1864</f>
        <v>867.4</v>
      </c>
      <c r="K1860" s="4">
        <f t="shared" si="744"/>
        <v>867.3</v>
      </c>
      <c r="L1860" s="28">
        <f t="shared" ref="L1860:M1860" si="745">L1861+L1862</f>
        <v>561.20000000000005</v>
      </c>
      <c r="M1860" s="28">
        <f t="shared" si="745"/>
        <v>561.20000000000005</v>
      </c>
      <c r="N1860" s="21">
        <f t="shared" si="723"/>
        <v>66.023529411764713</v>
      </c>
      <c r="O1860" s="21">
        <f t="shared" si="724"/>
        <v>64.699100760894638</v>
      </c>
      <c r="P1860" s="21">
        <f t="shared" si="725"/>
        <v>64.70656059033783</v>
      </c>
      <c r="Q1860" s="62"/>
    </row>
    <row r="1861" spans="3:17">
      <c r="C1861" s="122"/>
      <c r="D1861" s="131"/>
      <c r="E1861" s="134"/>
      <c r="F1861" s="107"/>
      <c r="G1861" s="107"/>
      <c r="H1861" s="59" t="s">
        <v>20</v>
      </c>
      <c r="I1861" s="31"/>
      <c r="J1861" s="32">
        <v>17.399999999999999</v>
      </c>
      <c r="K1861" s="32">
        <v>17.3</v>
      </c>
      <c r="L1861" s="28">
        <v>11.2</v>
      </c>
      <c r="M1861" s="28">
        <v>11.2</v>
      </c>
      <c r="N1861" s="21"/>
      <c r="O1861" s="21">
        <f t="shared" si="724"/>
        <v>64.367816091954026</v>
      </c>
      <c r="P1861" s="21">
        <f t="shared" si="725"/>
        <v>64.739884393063576</v>
      </c>
      <c r="Q1861" s="62"/>
    </row>
    <row r="1862" spans="3:17">
      <c r="C1862" s="122"/>
      <c r="D1862" s="131"/>
      <c r="E1862" s="134"/>
      <c r="F1862" s="107"/>
      <c r="G1862" s="107"/>
      <c r="H1862" s="59" t="s">
        <v>21</v>
      </c>
      <c r="I1862" s="31">
        <v>850</v>
      </c>
      <c r="J1862" s="32">
        <v>850</v>
      </c>
      <c r="K1862" s="32">
        <v>850</v>
      </c>
      <c r="L1862" s="28">
        <v>550</v>
      </c>
      <c r="M1862" s="28">
        <v>550</v>
      </c>
      <c r="N1862" s="21">
        <f t="shared" si="723"/>
        <v>64.705882352941174</v>
      </c>
      <c r="O1862" s="21">
        <f t="shared" si="724"/>
        <v>64.705882352941174</v>
      </c>
      <c r="P1862" s="21">
        <f t="shared" si="725"/>
        <v>64.705882352941174</v>
      </c>
      <c r="Q1862" s="62"/>
    </row>
    <row r="1863" spans="3:17">
      <c r="C1863" s="122"/>
      <c r="D1863" s="131"/>
      <c r="E1863" s="134"/>
      <c r="F1863" s="107"/>
      <c r="G1863" s="107"/>
      <c r="H1863" s="59" t="s">
        <v>31</v>
      </c>
      <c r="I1863" s="31">
        <v>0</v>
      </c>
      <c r="J1863" s="32">
        <v>0</v>
      </c>
      <c r="K1863" s="32">
        <v>0</v>
      </c>
      <c r="L1863" s="28"/>
      <c r="M1863" s="28"/>
      <c r="N1863" s="21"/>
      <c r="O1863" s="21"/>
      <c r="P1863" s="21"/>
      <c r="Q1863" s="62"/>
    </row>
    <row r="1864" spans="3:17">
      <c r="C1864" s="122"/>
      <c r="D1864" s="132"/>
      <c r="E1864" s="135"/>
      <c r="F1864" s="108"/>
      <c r="G1864" s="108"/>
      <c r="H1864" s="59" t="s">
        <v>35</v>
      </c>
      <c r="I1864" s="31">
        <v>0</v>
      </c>
      <c r="J1864" s="32">
        <v>0</v>
      </c>
      <c r="K1864" s="32">
        <v>0</v>
      </c>
      <c r="L1864" s="28"/>
      <c r="M1864" s="28"/>
      <c r="N1864" s="21"/>
      <c r="O1864" s="21"/>
      <c r="P1864" s="21"/>
      <c r="Q1864" s="62"/>
    </row>
    <row r="1865" spans="3:17">
      <c r="C1865" s="126" t="s">
        <v>882</v>
      </c>
      <c r="D1865" s="100" t="s">
        <v>883</v>
      </c>
      <c r="E1865" s="133" t="s">
        <v>349</v>
      </c>
      <c r="F1865" s="116">
        <v>2021</v>
      </c>
      <c r="G1865" s="116">
        <v>2023</v>
      </c>
      <c r="H1865" s="59" t="s">
        <v>19</v>
      </c>
      <c r="I1865" s="22">
        <f>I1866+I1867+I1868+I1869</f>
        <v>800</v>
      </c>
      <c r="J1865" s="4">
        <f t="shared" ref="J1865:M1865" si="746">J1866+J1867+J1868+J1869</f>
        <v>800</v>
      </c>
      <c r="K1865" s="4">
        <f t="shared" si="746"/>
        <v>800</v>
      </c>
      <c r="L1865" s="28">
        <f t="shared" si="746"/>
        <v>0</v>
      </c>
      <c r="M1865" s="28">
        <f t="shared" si="746"/>
        <v>0</v>
      </c>
      <c r="N1865" s="21">
        <f t="shared" si="723"/>
        <v>0</v>
      </c>
      <c r="O1865" s="21">
        <f t="shared" si="724"/>
        <v>0</v>
      </c>
      <c r="P1865" s="21">
        <f t="shared" si="725"/>
        <v>0</v>
      </c>
      <c r="Q1865" s="62"/>
    </row>
    <row r="1866" spans="3:17">
      <c r="C1866" s="127"/>
      <c r="D1866" s="101"/>
      <c r="E1866" s="134"/>
      <c r="F1866" s="117"/>
      <c r="G1866" s="117"/>
      <c r="H1866" s="59" t="s">
        <v>20</v>
      </c>
      <c r="I1866" s="31">
        <f>I1871+I1876</f>
        <v>800</v>
      </c>
      <c r="J1866" s="32">
        <f t="shared" ref="J1866:K1866" si="747">J1871+J1876</f>
        <v>800</v>
      </c>
      <c r="K1866" s="32">
        <f t="shared" si="747"/>
        <v>800</v>
      </c>
      <c r="L1866" s="28"/>
      <c r="M1866" s="28"/>
      <c r="N1866" s="21">
        <f t="shared" si="723"/>
        <v>0</v>
      </c>
      <c r="O1866" s="21">
        <f t="shared" si="724"/>
        <v>0</v>
      </c>
      <c r="P1866" s="21">
        <f t="shared" si="725"/>
        <v>0</v>
      </c>
      <c r="Q1866" s="62"/>
    </row>
    <row r="1867" spans="3:17">
      <c r="C1867" s="127"/>
      <c r="D1867" s="101"/>
      <c r="E1867" s="134"/>
      <c r="F1867" s="117"/>
      <c r="G1867" s="117"/>
      <c r="H1867" s="59" t="s">
        <v>21</v>
      </c>
      <c r="I1867" s="31">
        <f t="shared" ref="I1867:K1869" si="748">I1872</f>
        <v>0</v>
      </c>
      <c r="J1867" s="32">
        <f t="shared" si="748"/>
        <v>0</v>
      </c>
      <c r="K1867" s="32">
        <f t="shared" si="748"/>
        <v>0</v>
      </c>
      <c r="L1867" s="28"/>
      <c r="M1867" s="28"/>
      <c r="N1867" s="21"/>
      <c r="O1867" s="21"/>
      <c r="P1867" s="21"/>
      <c r="Q1867" s="62"/>
    </row>
    <row r="1868" spans="3:17">
      <c r="C1868" s="127"/>
      <c r="D1868" s="101"/>
      <c r="E1868" s="134"/>
      <c r="F1868" s="117"/>
      <c r="G1868" s="117"/>
      <c r="H1868" s="59" t="s">
        <v>31</v>
      </c>
      <c r="I1868" s="31">
        <f t="shared" si="748"/>
        <v>0</v>
      </c>
      <c r="J1868" s="32">
        <f t="shared" si="748"/>
        <v>0</v>
      </c>
      <c r="K1868" s="32">
        <f t="shared" si="748"/>
        <v>0</v>
      </c>
      <c r="L1868" s="28"/>
      <c r="M1868" s="28"/>
      <c r="N1868" s="21"/>
      <c r="O1868" s="21"/>
      <c r="P1868" s="21"/>
      <c r="Q1868" s="62"/>
    </row>
    <row r="1869" spans="3:17">
      <c r="C1869" s="128"/>
      <c r="D1869" s="102"/>
      <c r="E1869" s="135"/>
      <c r="F1869" s="118"/>
      <c r="G1869" s="118"/>
      <c r="H1869" s="59" t="s">
        <v>35</v>
      </c>
      <c r="I1869" s="31">
        <f>I1874</f>
        <v>0</v>
      </c>
      <c r="J1869" s="32">
        <f t="shared" si="748"/>
        <v>0</v>
      </c>
      <c r="K1869" s="32">
        <f t="shared" si="748"/>
        <v>0</v>
      </c>
      <c r="L1869" s="28"/>
      <c r="M1869" s="28"/>
      <c r="N1869" s="21"/>
      <c r="O1869" s="21"/>
      <c r="P1869" s="21"/>
      <c r="Q1869" s="62"/>
    </row>
    <row r="1870" spans="3:17">
      <c r="C1870" s="126" t="s">
        <v>884</v>
      </c>
      <c r="D1870" s="100" t="s">
        <v>885</v>
      </c>
      <c r="E1870" s="129" t="s">
        <v>789</v>
      </c>
      <c r="F1870" s="116">
        <v>2021</v>
      </c>
      <c r="G1870" s="116">
        <v>2023</v>
      </c>
      <c r="H1870" s="59" t="s">
        <v>19</v>
      </c>
      <c r="I1870" s="22">
        <f>I1871+I1872+I1873+I1874</f>
        <v>600</v>
      </c>
      <c r="J1870" s="4">
        <f t="shared" ref="J1870:M1870" si="749">J1871+J1872+J1873+J1874</f>
        <v>600</v>
      </c>
      <c r="K1870" s="4">
        <f t="shared" si="749"/>
        <v>600</v>
      </c>
      <c r="L1870" s="28">
        <f t="shared" si="749"/>
        <v>0</v>
      </c>
      <c r="M1870" s="28">
        <f t="shared" si="749"/>
        <v>0</v>
      </c>
      <c r="N1870" s="21">
        <f t="shared" ref="N1870:N1931" si="750">M1870/I1870*100</f>
        <v>0</v>
      </c>
      <c r="O1870" s="21">
        <f t="shared" ref="O1870:O1931" si="751">M1870/J1870*100</f>
        <v>0</v>
      </c>
      <c r="P1870" s="21">
        <f t="shared" ref="P1870:P1931" si="752">L1870/K1870*100</f>
        <v>0</v>
      </c>
      <c r="Q1870" s="62"/>
    </row>
    <row r="1871" spans="3:17">
      <c r="C1871" s="127"/>
      <c r="D1871" s="101"/>
      <c r="E1871" s="129"/>
      <c r="F1871" s="117"/>
      <c r="G1871" s="117"/>
      <c r="H1871" s="59" t="s">
        <v>20</v>
      </c>
      <c r="I1871" s="31">
        <v>600</v>
      </c>
      <c r="J1871" s="32">
        <v>600</v>
      </c>
      <c r="K1871" s="32">
        <v>600</v>
      </c>
      <c r="L1871" s="28"/>
      <c r="M1871" s="28"/>
      <c r="N1871" s="21">
        <f t="shared" si="750"/>
        <v>0</v>
      </c>
      <c r="O1871" s="21">
        <f t="shared" si="751"/>
        <v>0</v>
      </c>
      <c r="P1871" s="21">
        <f t="shared" si="752"/>
        <v>0</v>
      </c>
      <c r="Q1871" s="62"/>
    </row>
    <row r="1872" spans="3:17">
      <c r="C1872" s="127"/>
      <c r="D1872" s="101"/>
      <c r="E1872" s="129"/>
      <c r="F1872" s="117"/>
      <c r="G1872" s="117"/>
      <c r="H1872" s="59" t="s">
        <v>21</v>
      </c>
      <c r="I1872" s="31">
        <v>0</v>
      </c>
      <c r="J1872" s="32">
        <v>0</v>
      </c>
      <c r="K1872" s="32">
        <v>0</v>
      </c>
      <c r="L1872" s="28"/>
      <c r="M1872" s="28"/>
      <c r="N1872" s="21"/>
      <c r="O1872" s="21"/>
      <c r="P1872" s="21"/>
      <c r="Q1872" s="62"/>
    </row>
    <row r="1873" spans="1:17">
      <c r="C1873" s="127"/>
      <c r="D1873" s="101"/>
      <c r="E1873" s="129"/>
      <c r="F1873" s="117"/>
      <c r="G1873" s="117"/>
      <c r="H1873" s="59" t="s">
        <v>31</v>
      </c>
      <c r="I1873" s="31">
        <v>0</v>
      </c>
      <c r="J1873" s="32">
        <v>0</v>
      </c>
      <c r="K1873" s="32">
        <v>0</v>
      </c>
      <c r="L1873" s="28"/>
      <c r="M1873" s="28"/>
      <c r="N1873" s="21"/>
      <c r="O1873" s="21"/>
      <c r="P1873" s="21"/>
      <c r="Q1873" s="62"/>
    </row>
    <row r="1874" spans="1:17">
      <c r="C1874" s="128"/>
      <c r="D1874" s="102"/>
      <c r="E1874" s="129"/>
      <c r="F1874" s="118"/>
      <c r="G1874" s="118"/>
      <c r="H1874" s="59" t="s">
        <v>35</v>
      </c>
      <c r="I1874" s="31">
        <v>0</v>
      </c>
      <c r="J1874" s="32">
        <v>0</v>
      </c>
      <c r="K1874" s="32">
        <v>0</v>
      </c>
      <c r="L1874" s="28"/>
      <c r="M1874" s="28"/>
      <c r="N1874" s="21"/>
      <c r="O1874" s="21"/>
      <c r="P1874" s="21"/>
      <c r="Q1874" s="62"/>
    </row>
    <row r="1875" spans="1:17">
      <c r="C1875" s="126" t="s">
        <v>886</v>
      </c>
      <c r="D1875" s="100" t="s">
        <v>887</v>
      </c>
      <c r="E1875" s="129" t="s">
        <v>789</v>
      </c>
      <c r="F1875" s="116">
        <v>2021</v>
      </c>
      <c r="G1875" s="116">
        <v>2023</v>
      </c>
      <c r="H1875" s="59" t="s">
        <v>19</v>
      </c>
      <c r="I1875" s="22">
        <f>I1876+I1877+I1878+I1879</f>
        <v>200</v>
      </c>
      <c r="J1875" s="4">
        <f t="shared" ref="J1875:M1875" si="753">J1876+J1877+J1878+J1879</f>
        <v>200</v>
      </c>
      <c r="K1875" s="4">
        <f t="shared" si="753"/>
        <v>200</v>
      </c>
      <c r="L1875" s="28">
        <f t="shared" si="753"/>
        <v>0</v>
      </c>
      <c r="M1875" s="28">
        <f t="shared" si="753"/>
        <v>0</v>
      </c>
      <c r="N1875" s="21">
        <f t="shared" si="750"/>
        <v>0</v>
      </c>
      <c r="O1875" s="21">
        <f t="shared" si="751"/>
        <v>0</v>
      </c>
      <c r="P1875" s="21">
        <f t="shared" si="752"/>
        <v>0</v>
      </c>
      <c r="Q1875" s="62"/>
    </row>
    <row r="1876" spans="1:17">
      <c r="C1876" s="127"/>
      <c r="D1876" s="101"/>
      <c r="E1876" s="129"/>
      <c r="F1876" s="117"/>
      <c r="G1876" s="117"/>
      <c r="H1876" s="59" t="s">
        <v>20</v>
      </c>
      <c r="I1876" s="31">
        <v>200</v>
      </c>
      <c r="J1876" s="32">
        <v>200</v>
      </c>
      <c r="K1876" s="32">
        <v>200</v>
      </c>
      <c r="L1876" s="28"/>
      <c r="M1876" s="28"/>
      <c r="N1876" s="21">
        <f t="shared" si="750"/>
        <v>0</v>
      </c>
      <c r="O1876" s="21">
        <f t="shared" si="751"/>
        <v>0</v>
      </c>
      <c r="P1876" s="21">
        <f t="shared" si="752"/>
        <v>0</v>
      </c>
      <c r="Q1876" s="62"/>
    </row>
    <row r="1877" spans="1:17">
      <c r="C1877" s="127"/>
      <c r="D1877" s="101"/>
      <c r="E1877" s="129"/>
      <c r="F1877" s="117"/>
      <c r="G1877" s="117"/>
      <c r="H1877" s="59" t="s">
        <v>21</v>
      </c>
      <c r="I1877" s="31">
        <v>0</v>
      </c>
      <c r="J1877" s="32">
        <v>0</v>
      </c>
      <c r="K1877" s="32">
        <v>0</v>
      </c>
      <c r="L1877" s="28"/>
      <c r="M1877" s="28"/>
      <c r="N1877" s="21"/>
      <c r="O1877" s="21"/>
      <c r="P1877" s="21"/>
      <c r="Q1877" s="62"/>
    </row>
    <row r="1878" spans="1:17">
      <c r="C1878" s="127"/>
      <c r="D1878" s="101"/>
      <c r="E1878" s="129"/>
      <c r="F1878" s="117"/>
      <c r="G1878" s="117"/>
      <c r="H1878" s="59" t="s">
        <v>31</v>
      </c>
      <c r="I1878" s="31">
        <v>0</v>
      </c>
      <c r="J1878" s="32">
        <v>0</v>
      </c>
      <c r="K1878" s="32">
        <v>0</v>
      </c>
      <c r="L1878" s="28"/>
      <c r="M1878" s="28"/>
      <c r="N1878" s="21"/>
      <c r="O1878" s="21"/>
      <c r="P1878" s="21"/>
      <c r="Q1878" s="62"/>
    </row>
    <row r="1879" spans="1:17">
      <c r="C1879" s="128"/>
      <c r="D1879" s="102"/>
      <c r="E1879" s="129"/>
      <c r="F1879" s="118"/>
      <c r="G1879" s="118"/>
      <c r="H1879" s="59" t="s">
        <v>35</v>
      </c>
      <c r="I1879" s="31">
        <v>0</v>
      </c>
      <c r="J1879" s="32">
        <v>0</v>
      </c>
      <c r="K1879" s="32">
        <v>0</v>
      </c>
      <c r="L1879" s="28"/>
      <c r="M1879" s="28"/>
      <c r="N1879" s="21"/>
      <c r="O1879" s="21"/>
      <c r="P1879" s="21"/>
      <c r="Q1879" s="62"/>
    </row>
    <row r="1880" spans="1:17">
      <c r="C1880" s="122" t="s">
        <v>888</v>
      </c>
      <c r="D1880" s="100" t="s">
        <v>889</v>
      </c>
      <c r="E1880" s="123" t="s">
        <v>349</v>
      </c>
      <c r="F1880" s="106">
        <v>2021</v>
      </c>
      <c r="G1880" s="106">
        <v>2023</v>
      </c>
      <c r="H1880" s="59" t="s">
        <v>19</v>
      </c>
      <c r="I1880" s="22">
        <f>I1881+I1882+I1883+I1884</f>
        <v>10000</v>
      </c>
      <c r="J1880" s="4">
        <f t="shared" ref="J1880:K1880" si="754">J1881+J1882+J1883+J1884</f>
        <v>10000</v>
      </c>
      <c r="K1880" s="4">
        <f t="shared" si="754"/>
        <v>9130</v>
      </c>
      <c r="L1880" s="28">
        <f t="shared" ref="L1880:M1880" si="755">L1881+L1882+L1883+L1884</f>
        <v>2391.1</v>
      </c>
      <c r="M1880" s="28">
        <f t="shared" si="755"/>
        <v>2391.1</v>
      </c>
      <c r="N1880" s="21">
        <f t="shared" si="750"/>
        <v>23.910999999999998</v>
      </c>
      <c r="O1880" s="21">
        <f t="shared" si="751"/>
        <v>23.910999999999998</v>
      </c>
      <c r="P1880" s="21">
        <f t="shared" si="752"/>
        <v>26.189485213581598</v>
      </c>
      <c r="Q1880" s="62"/>
    </row>
    <row r="1881" spans="1:17">
      <c r="C1881" s="122"/>
      <c r="D1881" s="101"/>
      <c r="E1881" s="123"/>
      <c r="F1881" s="107"/>
      <c r="G1881" s="107"/>
      <c r="H1881" s="59" t="s">
        <v>20</v>
      </c>
      <c r="I1881" s="31">
        <f>I1886</f>
        <v>10000</v>
      </c>
      <c r="J1881" s="32">
        <f t="shared" ref="J1881" si="756">J1886</f>
        <v>10000</v>
      </c>
      <c r="K1881" s="32">
        <f>K1886</f>
        <v>9130</v>
      </c>
      <c r="L1881" s="28">
        <f t="shared" ref="L1881:M1881" si="757">L1886</f>
        <v>2391.1</v>
      </c>
      <c r="M1881" s="28">
        <f t="shared" si="757"/>
        <v>2391.1</v>
      </c>
      <c r="N1881" s="21">
        <f t="shared" si="750"/>
        <v>23.910999999999998</v>
      </c>
      <c r="O1881" s="21">
        <f t="shared" si="751"/>
        <v>23.910999999999998</v>
      </c>
      <c r="P1881" s="21">
        <f t="shared" si="752"/>
        <v>26.189485213581598</v>
      </c>
      <c r="Q1881" s="62"/>
    </row>
    <row r="1882" spans="1:17">
      <c r="C1882" s="122"/>
      <c r="D1882" s="101"/>
      <c r="E1882" s="123"/>
      <c r="F1882" s="107"/>
      <c r="G1882" s="107"/>
      <c r="H1882" s="59" t="s">
        <v>21</v>
      </c>
      <c r="I1882" s="31">
        <v>0</v>
      </c>
      <c r="J1882" s="32">
        <v>0</v>
      </c>
      <c r="K1882" s="32">
        <v>0</v>
      </c>
      <c r="L1882" s="28">
        <v>0</v>
      </c>
      <c r="M1882" s="28">
        <v>0</v>
      </c>
      <c r="N1882" s="21"/>
      <c r="O1882" s="21"/>
      <c r="P1882" s="21"/>
      <c r="Q1882" s="62"/>
    </row>
    <row r="1883" spans="1:17">
      <c r="C1883" s="122"/>
      <c r="D1883" s="101"/>
      <c r="E1883" s="123"/>
      <c r="F1883" s="107"/>
      <c r="G1883" s="107"/>
      <c r="H1883" s="59" t="s">
        <v>31</v>
      </c>
      <c r="I1883" s="31">
        <v>0</v>
      </c>
      <c r="J1883" s="32">
        <v>0</v>
      </c>
      <c r="K1883" s="32">
        <v>0</v>
      </c>
      <c r="L1883" s="28">
        <v>0</v>
      </c>
      <c r="M1883" s="28">
        <v>0</v>
      </c>
      <c r="N1883" s="21"/>
      <c r="O1883" s="21"/>
      <c r="P1883" s="21"/>
      <c r="Q1883" s="62"/>
    </row>
    <row r="1884" spans="1:17">
      <c r="C1884" s="122"/>
      <c r="D1884" s="102"/>
      <c r="E1884" s="123"/>
      <c r="F1884" s="108"/>
      <c r="G1884" s="108"/>
      <c r="H1884" s="59" t="s">
        <v>35</v>
      </c>
      <c r="I1884" s="31">
        <v>0</v>
      </c>
      <c r="J1884" s="32">
        <v>0</v>
      </c>
      <c r="K1884" s="32">
        <v>0</v>
      </c>
      <c r="L1884" s="28">
        <v>0</v>
      </c>
      <c r="M1884" s="28">
        <v>0</v>
      </c>
      <c r="N1884" s="21"/>
      <c r="O1884" s="21"/>
      <c r="P1884" s="21"/>
      <c r="Q1884" s="62"/>
    </row>
    <row r="1885" spans="1:17">
      <c r="A1885" s="11"/>
      <c r="B1885" s="11"/>
      <c r="C1885" s="122" t="s">
        <v>890</v>
      </c>
      <c r="D1885" s="100" t="s">
        <v>891</v>
      </c>
      <c r="E1885" s="123" t="s">
        <v>349</v>
      </c>
      <c r="F1885" s="106">
        <v>2021</v>
      </c>
      <c r="G1885" s="106">
        <v>2023</v>
      </c>
      <c r="H1885" s="59" t="s">
        <v>19</v>
      </c>
      <c r="I1885" s="22">
        <f>I1886+I1887+I1888+I1889</f>
        <v>10000</v>
      </c>
      <c r="J1885" s="4">
        <f t="shared" ref="J1885:M1885" si="758">J1886+J1887+J1888+J1889</f>
        <v>10000</v>
      </c>
      <c r="K1885" s="4">
        <f t="shared" si="758"/>
        <v>9130</v>
      </c>
      <c r="L1885" s="28">
        <f t="shared" si="758"/>
        <v>2391.1</v>
      </c>
      <c r="M1885" s="28">
        <f t="shared" si="758"/>
        <v>2391.1</v>
      </c>
      <c r="N1885" s="21">
        <f t="shared" si="750"/>
        <v>23.910999999999998</v>
      </c>
      <c r="O1885" s="21">
        <f t="shared" si="751"/>
        <v>23.910999999999998</v>
      </c>
      <c r="P1885" s="21">
        <f t="shared" si="752"/>
        <v>26.189485213581598</v>
      </c>
      <c r="Q1885" s="62"/>
    </row>
    <row r="1886" spans="1:17">
      <c r="C1886" s="122"/>
      <c r="D1886" s="101"/>
      <c r="E1886" s="123"/>
      <c r="F1886" s="107"/>
      <c r="G1886" s="107"/>
      <c r="H1886" s="59" t="s">
        <v>20</v>
      </c>
      <c r="I1886" s="31">
        <f>I1891+I1896+I1901+I1906+I1911+I1916+I1921+I1926+I1931+I1936+I1941+I1946+I1951</f>
        <v>10000</v>
      </c>
      <c r="J1886" s="32">
        <f t="shared" ref="J1886:M1886" si="759">J1891+J1896+J1901+J1906+J1911+J1916+J1921+J1926+J1931+J1936+J1941+J1946+J1951</f>
        <v>10000</v>
      </c>
      <c r="K1886" s="32">
        <f t="shared" si="759"/>
        <v>9130</v>
      </c>
      <c r="L1886" s="28">
        <f t="shared" si="759"/>
        <v>2391.1</v>
      </c>
      <c r="M1886" s="28">
        <f t="shared" si="759"/>
        <v>2391.1</v>
      </c>
      <c r="N1886" s="21">
        <f t="shared" si="750"/>
        <v>23.910999999999998</v>
      </c>
      <c r="O1886" s="21">
        <f t="shared" si="751"/>
        <v>23.910999999999998</v>
      </c>
      <c r="P1886" s="21">
        <f t="shared" si="752"/>
        <v>26.189485213581598</v>
      </c>
      <c r="Q1886" s="62"/>
    </row>
    <row r="1887" spans="1:17">
      <c r="C1887" s="122"/>
      <c r="D1887" s="101"/>
      <c r="E1887" s="123"/>
      <c r="F1887" s="107"/>
      <c r="G1887" s="107"/>
      <c r="H1887" s="59" t="s">
        <v>21</v>
      </c>
      <c r="I1887" s="31">
        <v>0</v>
      </c>
      <c r="J1887" s="32">
        <v>0</v>
      </c>
      <c r="K1887" s="32">
        <v>0</v>
      </c>
      <c r="L1887" s="28"/>
      <c r="M1887" s="28"/>
      <c r="N1887" s="21"/>
      <c r="O1887" s="21"/>
      <c r="P1887" s="21"/>
      <c r="Q1887" s="62"/>
    </row>
    <row r="1888" spans="1:17">
      <c r="C1888" s="122"/>
      <c r="D1888" s="101"/>
      <c r="E1888" s="123"/>
      <c r="F1888" s="107"/>
      <c r="G1888" s="107"/>
      <c r="H1888" s="59" t="s">
        <v>31</v>
      </c>
      <c r="I1888" s="31">
        <v>0</v>
      </c>
      <c r="J1888" s="32">
        <v>0</v>
      </c>
      <c r="K1888" s="32">
        <v>0</v>
      </c>
      <c r="L1888" s="28"/>
      <c r="M1888" s="28"/>
      <c r="N1888" s="21"/>
      <c r="O1888" s="21"/>
      <c r="P1888" s="21"/>
      <c r="Q1888" s="62"/>
    </row>
    <row r="1889" spans="3:17">
      <c r="C1889" s="122"/>
      <c r="D1889" s="102"/>
      <c r="E1889" s="123"/>
      <c r="F1889" s="108"/>
      <c r="G1889" s="108"/>
      <c r="H1889" s="59" t="s">
        <v>35</v>
      </c>
      <c r="I1889" s="31">
        <v>0</v>
      </c>
      <c r="J1889" s="32">
        <v>0</v>
      </c>
      <c r="K1889" s="32">
        <v>0</v>
      </c>
      <c r="L1889" s="28"/>
      <c r="M1889" s="28"/>
      <c r="N1889" s="21"/>
      <c r="O1889" s="21"/>
      <c r="P1889" s="21"/>
      <c r="Q1889" s="62"/>
    </row>
    <row r="1890" spans="3:17">
      <c r="C1890" s="122" t="s">
        <v>892</v>
      </c>
      <c r="D1890" s="100" t="s">
        <v>893</v>
      </c>
      <c r="E1890" s="124" t="s">
        <v>894</v>
      </c>
      <c r="F1890" s="106">
        <v>2021</v>
      </c>
      <c r="G1890" s="106">
        <v>2023</v>
      </c>
      <c r="H1890" s="59" t="s">
        <v>19</v>
      </c>
      <c r="I1890" s="22">
        <f>I1891+I1892+I1893+I1894</f>
        <v>800</v>
      </c>
      <c r="J1890" s="4">
        <f t="shared" ref="J1890:K1890" si="760">J1891+J1892+J1893+J1894</f>
        <v>800</v>
      </c>
      <c r="K1890" s="4">
        <f t="shared" si="760"/>
        <v>700</v>
      </c>
      <c r="L1890" s="28">
        <f t="shared" ref="L1890:M1890" si="761">L1891</f>
        <v>19.600000000000001</v>
      </c>
      <c r="M1890" s="28">
        <f t="shared" si="761"/>
        <v>19.600000000000001</v>
      </c>
      <c r="N1890" s="21">
        <f t="shared" si="750"/>
        <v>2.4500000000000002</v>
      </c>
      <c r="O1890" s="21">
        <f t="shared" si="751"/>
        <v>2.4500000000000002</v>
      </c>
      <c r="P1890" s="21">
        <f t="shared" si="752"/>
        <v>2.8000000000000003</v>
      </c>
      <c r="Q1890" s="62"/>
    </row>
    <row r="1891" spans="3:17">
      <c r="C1891" s="122"/>
      <c r="D1891" s="101"/>
      <c r="E1891" s="124"/>
      <c r="F1891" s="107"/>
      <c r="G1891" s="107"/>
      <c r="H1891" s="59" t="s">
        <v>20</v>
      </c>
      <c r="I1891" s="31">
        <v>800</v>
      </c>
      <c r="J1891" s="32">
        <v>800</v>
      </c>
      <c r="K1891" s="32">
        <v>700</v>
      </c>
      <c r="L1891" s="28">
        <v>19.600000000000001</v>
      </c>
      <c r="M1891" s="28">
        <v>19.600000000000001</v>
      </c>
      <c r="N1891" s="21">
        <f t="shared" si="750"/>
        <v>2.4500000000000002</v>
      </c>
      <c r="O1891" s="21">
        <f t="shared" si="751"/>
        <v>2.4500000000000002</v>
      </c>
      <c r="P1891" s="21">
        <f t="shared" si="752"/>
        <v>2.8000000000000003</v>
      </c>
      <c r="Q1891" s="62"/>
    </row>
    <row r="1892" spans="3:17">
      <c r="C1892" s="122"/>
      <c r="D1892" s="101"/>
      <c r="E1892" s="124"/>
      <c r="F1892" s="107"/>
      <c r="G1892" s="107"/>
      <c r="H1892" s="59" t="s">
        <v>21</v>
      </c>
      <c r="I1892" s="31">
        <v>0</v>
      </c>
      <c r="J1892" s="32">
        <v>0</v>
      </c>
      <c r="K1892" s="32">
        <v>0</v>
      </c>
      <c r="L1892" s="28"/>
      <c r="M1892" s="28"/>
      <c r="N1892" s="21"/>
      <c r="O1892" s="21"/>
      <c r="P1892" s="21"/>
      <c r="Q1892" s="62"/>
    </row>
    <row r="1893" spans="3:17">
      <c r="C1893" s="122"/>
      <c r="D1893" s="101"/>
      <c r="E1893" s="124"/>
      <c r="F1893" s="107"/>
      <c r="G1893" s="107"/>
      <c r="H1893" s="59" t="s">
        <v>31</v>
      </c>
      <c r="I1893" s="31">
        <v>0</v>
      </c>
      <c r="J1893" s="32">
        <v>0</v>
      </c>
      <c r="K1893" s="32">
        <v>0</v>
      </c>
      <c r="L1893" s="28"/>
      <c r="M1893" s="28"/>
      <c r="N1893" s="21"/>
      <c r="O1893" s="21"/>
      <c r="P1893" s="21"/>
      <c r="Q1893" s="62"/>
    </row>
    <row r="1894" spans="3:17">
      <c r="C1894" s="122"/>
      <c r="D1894" s="102"/>
      <c r="E1894" s="124"/>
      <c r="F1894" s="108"/>
      <c r="G1894" s="108"/>
      <c r="H1894" s="59" t="s">
        <v>35</v>
      </c>
      <c r="I1894" s="31">
        <v>0</v>
      </c>
      <c r="J1894" s="32">
        <v>0</v>
      </c>
      <c r="K1894" s="32">
        <v>0</v>
      </c>
      <c r="L1894" s="28"/>
      <c r="M1894" s="28"/>
      <c r="N1894" s="21"/>
      <c r="O1894" s="21"/>
      <c r="P1894" s="21"/>
      <c r="Q1894" s="62"/>
    </row>
    <row r="1895" spans="3:17">
      <c r="C1895" s="122" t="s">
        <v>895</v>
      </c>
      <c r="D1895" s="100" t="s">
        <v>896</v>
      </c>
      <c r="E1895" s="124" t="s">
        <v>897</v>
      </c>
      <c r="F1895" s="106">
        <v>2021</v>
      </c>
      <c r="G1895" s="106">
        <v>2023</v>
      </c>
      <c r="H1895" s="59" t="s">
        <v>19</v>
      </c>
      <c r="I1895" s="22">
        <f>I1896+I1897+I1898+I1899</f>
        <v>300</v>
      </c>
      <c r="J1895" s="4">
        <f t="shared" ref="J1895:K1895" si="762">J1896+J1897+J1898+J1899</f>
        <v>300</v>
      </c>
      <c r="K1895" s="4">
        <f t="shared" si="762"/>
        <v>200</v>
      </c>
      <c r="L1895" s="28">
        <f t="shared" ref="L1895:M1895" si="763">L1896</f>
        <v>0</v>
      </c>
      <c r="M1895" s="28">
        <f t="shared" si="763"/>
        <v>0</v>
      </c>
      <c r="N1895" s="21">
        <f t="shared" si="750"/>
        <v>0</v>
      </c>
      <c r="O1895" s="21">
        <f t="shared" si="751"/>
        <v>0</v>
      </c>
      <c r="P1895" s="21">
        <f t="shared" si="752"/>
        <v>0</v>
      </c>
      <c r="Q1895" s="62"/>
    </row>
    <row r="1896" spans="3:17">
      <c r="C1896" s="122"/>
      <c r="D1896" s="101"/>
      <c r="E1896" s="124"/>
      <c r="F1896" s="107"/>
      <c r="G1896" s="107"/>
      <c r="H1896" s="59" t="s">
        <v>20</v>
      </c>
      <c r="I1896" s="31">
        <v>300</v>
      </c>
      <c r="J1896" s="32">
        <v>300</v>
      </c>
      <c r="K1896" s="32">
        <v>200</v>
      </c>
      <c r="L1896" s="28"/>
      <c r="M1896" s="28"/>
      <c r="N1896" s="21">
        <f t="shared" si="750"/>
        <v>0</v>
      </c>
      <c r="O1896" s="21">
        <f t="shared" si="751"/>
        <v>0</v>
      </c>
      <c r="P1896" s="21">
        <f t="shared" si="752"/>
        <v>0</v>
      </c>
      <c r="Q1896" s="62"/>
    </row>
    <row r="1897" spans="3:17">
      <c r="C1897" s="122"/>
      <c r="D1897" s="101"/>
      <c r="E1897" s="124"/>
      <c r="F1897" s="107"/>
      <c r="G1897" s="107"/>
      <c r="H1897" s="59" t="s">
        <v>21</v>
      </c>
      <c r="I1897" s="31">
        <v>0</v>
      </c>
      <c r="J1897" s="32">
        <v>0</v>
      </c>
      <c r="K1897" s="32">
        <v>0</v>
      </c>
      <c r="L1897" s="28"/>
      <c r="M1897" s="28"/>
      <c r="N1897" s="21"/>
      <c r="O1897" s="21"/>
      <c r="P1897" s="21"/>
      <c r="Q1897" s="62"/>
    </row>
    <row r="1898" spans="3:17">
      <c r="C1898" s="122"/>
      <c r="D1898" s="101"/>
      <c r="E1898" s="124"/>
      <c r="F1898" s="107"/>
      <c r="G1898" s="107"/>
      <c r="H1898" s="59" t="s">
        <v>31</v>
      </c>
      <c r="I1898" s="31">
        <v>0</v>
      </c>
      <c r="J1898" s="32">
        <v>0</v>
      </c>
      <c r="K1898" s="32">
        <v>0</v>
      </c>
      <c r="L1898" s="28"/>
      <c r="M1898" s="28"/>
      <c r="N1898" s="21"/>
      <c r="O1898" s="21"/>
      <c r="P1898" s="21"/>
      <c r="Q1898" s="62"/>
    </row>
    <row r="1899" spans="3:17">
      <c r="C1899" s="122"/>
      <c r="D1899" s="102"/>
      <c r="E1899" s="124"/>
      <c r="F1899" s="108"/>
      <c r="G1899" s="108"/>
      <c r="H1899" s="59" t="s">
        <v>35</v>
      </c>
      <c r="I1899" s="31">
        <v>0</v>
      </c>
      <c r="J1899" s="32">
        <v>0</v>
      </c>
      <c r="K1899" s="32">
        <v>0</v>
      </c>
      <c r="L1899" s="28"/>
      <c r="M1899" s="28"/>
      <c r="N1899" s="21"/>
      <c r="O1899" s="21"/>
      <c r="P1899" s="21"/>
      <c r="Q1899" s="62"/>
    </row>
    <row r="1900" spans="3:17">
      <c r="C1900" s="122" t="s">
        <v>898</v>
      </c>
      <c r="D1900" s="100" t="s">
        <v>899</v>
      </c>
      <c r="E1900" s="125" t="s">
        <v>900</v>
      </c>
      <c r="F1900" s="106">
        <v>2021</v>
      </c>
      <c r="G1900" s="106">
        <v>2023</v>
      </c>
      <c r="H1900" s="59" t="s">
        <v>19</v>
      </c>
      <c r="I1900" s="22">
        <f>I1901+I1902+I1903+I1904</f>
        <v>800</v>
      </c>
      <c r="J1900" s="4">
        <f t="shared" ref="J1900:K1900" si="764">J1901+J1902+J1903+J1904</f>
        <v>800</v>
      </c>
      <c r="K1900" s="4">
        <f t="shared" si="764"/>
        <v>700</v>
      </c>
      <c r="L1900" s="28">
        <f t="shared" ref="L1900:M1900" si="765">L1901</f>
        <v>221.5</v>
      </c>
      <c r="M1900" s="28">
        <f t="shared" si="765"/>
        <v>221.5</v>
      </c>
      <c r="N1900" s="21">
        <f t="shared" si="750"/>
        <v>27.6875</v>
      </c>
      <c r="O1900" s="21">
        <f t="shared" si="751"/>
        <v>27.6875</v>
      </c>
      <c r="P1900" s="21">
        <f t="shared" si="752"/>
        <v>31.642857142857146</v>
      </c>
      <c r="Q1900" s="62"/>
    </row>
    <row r="1901" spans="3:17">
      <c r="C1901" s="122"/>
      <c r="D1901" s="101"/>
      <c r="E1901" s="125"/>
      <c r="F1901" s="107"/>
      <c r="G1901" s="107"/>
      <c r="H1901" s="59" t="s">
        <v>20</v>
      </c>
      <c r="I1901" s="31">
        <v>800</v>
      </c>
      <c r="J1901" s="32">
        <v>800</v>
      </c>
      <c r="K1901" s="32">
        <v>700</v>
      </c>
      <c r="L1901" s="28">
        <v>221.5</v>
      </c>
      <c r="M1901" s="28">
        <v>221.5</v>
      </c>
      <c r="N1901" s="21">
        <f t="shared" si="750"/>
        <v>27.6875</v>
      </c>
      <c r="O1901" s="21">
        <f t="shared" si="751"/>
        <v>27.6875</v>
      </c>
      <c r="P1901" s="21">
        <f t="shared" si="752"/>
        <v>31.642857142857146</v>
      </c>
      <c r="Q1901" s="62"/>
    </row>
    <row r="1902" spans="3:17">
      <c r="C1902" s="122"/>
      <c r="D1902" s="101"/>
      <c r="E1902" s="125"/>
      <c r="F1902" s="107"/>
      <c r="G1902" s="107"/>
      <c r="H1902" s="59" t="s">
        <v>21</v>
      </c>
      <c r="I1902" s="31">
        <v>0</v>
      </c>
      <c r="J1902" s="32">
        <v>0</v>
      </c>
      <c r="K1902" s="32">
        <v>0</v>
      </c>
      <c r="L1902" s="28"/>
      <c r="M1902" s="28"/>
      <c r="N1902" s="21"/>
      <c r="O1902" s="21"/>
      <c r="P1902" s="21"/>
      <c r="Q1902" s="62"/>
    </row>
    <row r="1903" spans="3:17">
      <c r="C1903" s="122"/>
      <c r="D1903" s="101"/>
      <c r="E1903" s="125"/>
      <c r="F1903" s="107"/>
      <c r="G1903" s="107"/>
      <c r="H1903" s="59" t="s">
        <v>31</v>
      </c>
      <c r="I1903" s="31">
        <v>0</v>
      </c>
      <c r="J1903" s="32">
        <v>0</v>
      </c>
      <c r="K1903" s="32">
        <v>0</v>
      </c>
      <c r="L1903" s="28"/>
      <c r="M1903" s="28"/>
      <c r="N1903" s="21"/>
      <c r="O1903" s="21"/>
      <c r="P1903" s="21"/>
      <c r="Q1903" s="62"/>
    </row>
    <row r="1904" spans="3:17">
      <c r="C1904" s="122"/>
      <c r="D1904" s="102"/>
      <c r="E1904" s="125"/>
      <c r="F1904" s="108"/>
      <c r="G1904" s="108"/>
      <c r="H1904" s="59" t="s">
        <v>35</v>
      </c>
      <c r="I1904" s="31">
        <v>0</v>
      </c>
      <c r="J1904" s="32">
        <v>0</v>
      </c>
      <c r="K1904" s="32">
        <v>0</v>
      </c>
      <c r="L1904" s="28"/>
      <c r="M1904" s="28"/>
      <c r="N1904" s="21"/>
      <c r="O1904" s="21"/>
      <c r="P1904" s="21"/>
      <c r="Q1904" s="62"/>
    </row>
    <row r="1905" spans="1:17">
      <c r="C1905" s="122" t="s">
        <v>901</v>
      </c>
      <c r="D1905" s="100" t="s">
        <v>902</v>
      </c>
      <c r="E1905" s="124" t="s">
        <v>903</v>
      </c>
      <c r="F1905" s="106">
        <v>2021</v>
      </c>
      <c r="G1905" s="106">
        <v>2023</v>
      </c>
      <c r="H1905" s="59" t="s">
        <v>19</v>
      </c>
      <c r="I1905" s="22">
        <f>I1906+I1907+I1908+I1909</f>
        <v>800</v>
      </c>
      <c r="J1905" s="4">
        <f t="shared" ref="J1905:K1905" si="766">J1906+J1907+J1908+J1909</f>
        <v>800</v>
      </c>
      <c r="K1905" s="4">
        <f t="shared" si="766"/>
        <v>700</v>
      </c>
      <c r="L1905" s="28">
        <f t="shared" ref="L1905:M1905" si="767">L1906</f>
        <v>150</v>
      </c>
      <c r="M1905" s="28">
        <f t="shared" si="767"/>
        <v>150</v>
      </c>
      <c r="N1905" s="21">
        <f t="shared" si="750"/>
        <v>18.75</v>
      </c>
      <c r="O1905" s="21">
        <f t="shared" si="751"/>
        <v>18.75</v>
      </c>
      <c r="P1905" s="21">
        <f t="shared" si="752"/>
        <v>21.428571428571427</v>
      </c>
      <c r="Q1905" s="62"/>
    </row>
    <row r="1906" spans="1:17">
      <c r="C1906" s="122"/>
      <c r="D1906" s="101"/>
      <c r="E1906" s="124"/>
      <c r="F1906" s="107"/>
      <c r="G1906" s="107"/>
      <c r="H1906" s="59" t="s">
        <v>20</v>
      </c>
      <c r="I1906" s="31">
        <v>800</v>
      </c>
      <c r="J1906" s="32">
        <v>800</v>
      </c>
      <c r="K1906" s="32">
        <v>700</v>
      </c>
      <c r="L1906" s="28">
        <v>150</v>
      </c>
      <c r="M1906" s="28">
        <v>150</v>
      </c>
      <c r="N1906" s="21">
        <f t="shared" si="750"/>
        <v>18.75</v>
      </c>
      <c r="O1906" s="21">
        <f t="shared" si="751"/>
        <v>18.75</v>
      </c>
      <c r="P1906" s="21">
        <f t="shared" si="752"/>
        <v>21.428571428571427</v>
      </c>
      <c r="Q1906" s="62"/>
    </row>
    <row r="1907" spans="1:17">
      <c r="C1907" s="122"/>
      <c r="D1907" s="101"/>
      <c r="E1907" s="124"/>
      <c r="F1907" s="107"/>
      <c r="G1907" s="107"/>
      <c r="H1907" s="59" t="s">
        <v>21</v>
      </c>
      <c r="I1907" s="31">
        <v>0</v>
      </c>
      <c r="J1907" s="32">
        <v>0</v>
      </c>
      <c r="K1907" s="32">
        <v>0</v>
      </c>
      <c r="L1907" s="28"/>
      <c r="M1907" s="28"/>
      <c r="N1907" s="21"/>
      <c r="O1907" s="21"/>
      <c r="P1907" s="21"/>
      <c r="Q1907" s="62"/>
    </row>
    <row r="1908" spans="1:17">
      <c r="C1908" s="122"/>
      <c r="D1908" s="101"/>
      <c r="E1908" s="124"/>
      <c r="F1908" s="107"/>
      <c r="G1908" s="107"/>
      <c r="H1908" s="59" t="s">
        <v>31</v>
      </c>
      <c r="I1908" s="31">
        <v>0</v>
      </c>
      <c r="J1908" s="32">
        <v>0</v>
      </c>
      <c r="K1908" s="32">
        <v>0</v>
      </c>
      <c r="L1908" s="28"/>
      <c r="M1908" s="28"/>
      <c r="N1908" s="21"/>
      <c r="O1908" s="21"/>
      <c r="P1908" s="21"/>
      <c r="Q1908" s="62"/>
    </row>
    <row r="1909" spans="1:17">
      <c r="C1909" s="122"/>
      <c r="D1909" s="102"/>
      <c r="E1909" s="124"/>
      <c r="F1909" s="108"/>
      <c r="G1909" s="108"/>
      <c r="H1909" s="59" t="s">
        <v>35</v>
      </c>
      <c r="I1909" s="31">
        <v>0</v>
      </c>
      <c r="J1909" s="32">
        <v>0</v>
      </c>
      <c r="K1909" s="32">
        <v>0</v>
      </c>
      <c r="L1909" s="28"/>
      <c r="M1909" s="28"/>
      <c r="N1909" s="21"/>
      <c r="O1909" s="21"/>
      <c r="P1909" s="21"/>
      <c r="Q1909" s="62"/>
    </row>
    <row r="1910" spans="1:17">
      <c r="A1910" s="6"/>
      <c r="B1910" s="6"/>
      <c r="C1910" s="122" t="s">
        <v>904</v>
      </c>
      <c r="D1910" s="100" t="s">
        <v>905</v>
      </c>
      <c r="E1910" s="124" t="s">
        <v>906</v>
      </c>
      <c r="F1910" s="106">
        <v>2021</v>
      </c>
      <c r="G1910" s="106">
        <v>2023</v>
      </c>
      <c r="H1910" s="59" t="s">
        <v>19</v>
      </c>
      <c r="I1910" s="22">
        <f>I1911+I1912+I1913+I1914</f>
        <v>3000</v>
      </c>
      <c r="J1910" s="4">
        <f t="shared" ref="J1910:K1910" si="768">J1911+J1912+J1913+J1914</f>
        <v>3000</v>
      </c>
      <c r="K1910" s="4">
        <f t="shared" si="768"/>
        <v>2530</v>
      </c>
      <c r="L1910" s="28">
        <f t="shared" ref="L1910:M1910" si="769">L1911</f>
        <v>2000</v>
      </c>
      <c r="M1910" s="28">
        <f t="shared" si="769"/>
        <v>2000</v>
      </c>
      <c r="N1910" s="21">
        <f t="shared" si="750"/>
        <v>66.666666666666657</v>
      </c>
      <c r="O1910" s="21">
        <f t="shared" si="751"/>
        <v>66.666666666666657</v>
      </c>
      <c r="P1910" s="21">
        <f t="shared" si="752"/>
        <v>79.051383399209485</v>
      </c>
      <c r="Q1910" s="62"/>
    </row>
    <row r="1911" spans="1:17">
      <c r="A1911" s="6"/>
      <c r="B1911" s="6"/>
      <c r="C1911" s="122"/>
      <c r="D1911" s="101"/>
      <c r="E1911" s="124"/>
      <c r="F1911" s="107"/>
      <c r="G1911" s="107"/>
      <c r="H1911" s="59" t="s">
        <v>20</v>
      </c>
      <c r="I1911" s="31">
        <v>3000</v>
      </c>
      <c r="J1911" s="32">
        <v>3000</v>
      </c>
      <c r="K1911" s="32">
        <v>2530</v>
      </c>
      <c r="L1911" s="28">
        <v>2000</v>
      </c>
      <c r="M1911" s="28">
        <v>2000</v>
      </c>
      <c r="N1911" s="21">
        <f t="shared" si="750"/>
        <v>66.666666666666657</v>
      </c>
      <c r="O1911" s="21">
        <f t="shared" si="751"/>
        <v>66.666666666666657</v>
      </c>
      <c r="P1911" s="21">
        <f t="shared" si="752"/>
        <v>79.051383399209485</v>
      </c>
      <c r="Q1911" s="62"/>
    </row>
    <row r="1912" spans="1:17">
      <c r="A1912" s="6"/>
      <c r="B1912" s="6"/>
      <c r="C1912" s="122"/>
      <c r="D1912" s="101"/>
      <c r="E1912" s="124"/>
      <c r="F1912" s="107"/>
      <c r="G1912" s="107"/>
      <c r="H1912" s="59" t="s">
        <v>21</v>
      </c>
      <c r="I1912" s="31">
        <v>0</v>
      </c>
      <c r="J1912" s="32">
        <v>0</v>
      </c>
      <c r="K1912" s="32">
        <v>0</v>
      </c>
      <c r="L1912" s="28"/>
      <c r="M1912" s="28"/>
      <c r="N1912" s="21"/>
      <c r="O1912" s="21"/>
      <c r="P1912" s="21"/>
      <c r="Q1912" s="62"/>
    </row>
    <row r="1913" spans="1:17">
      <c r="A1913" s="6"/>
      <c r="B1913" s="6"/>
      <c r="C1913" s="122"/>
      <c r="D1913" s="101"/>
      <c r="E1913" s="124"/>
      <c r="F1913" s="107"/>
      <c r="G1913" s="107"/>
      <c r="H1913" s="59" t="s">
        <v>31</v>
      </c>
      <c r="I1913" s="31">
        <v>0</v>
      </c>
      <c r="J1913" s="32">
        <v>0</v>
      </c>
      <c r="K1913" s="32">
        <v>0</v>
      </c>
      <c r="L1913" s="28"/>
      <c r="M1913" s="28"/>
      <c r="N1913" s="21"/>
      <c r="O1913" s="21"/>
      <c r="P1913" s="21"/>
      <c r="Q1913" s="62"/>
    </row>
    <row r="1914" spans="1:17">
      <c r="A1914" s="6"/>
      <c r="B1914" s="6"/>
      <c r="C1914" s="122"/>
      <c r="D1914" s="102"/>
      <c r="E1914" s="124"/>
      <c r="F1914" s="108"/>
      <c r="G1914" s="108"/>
      <c r="H1914" s="59" t="s">
        <v>35</v>
      </c>
      <c r="I1914" s="31">
        <v>0</v>
      </c>
      <c r="J1914" s="32">
        <v>0</v>
      </c>
      <c r="K1914" s="32">
        <v>0</v>
      </c>
      <c r="L1914" s="28"/>
      <c r="M1914" s="28"/>
      <c r="N1914" s="21"/>
      <c r="O1914" s="21"/>
      <c r="P1914" s="21"/>
      <c r="Q1914" s="62"/>
    </row>
    <row r="1915" spans="1:17">
      <c r="A1915" s="6"/>
      <c r="B1915" s="6"/>
      <c r="C1915" s="122" t="s">
        <v>907</v>
      </c>
      <c r="D1915" s="100" t="s">
        <v>908</v>
      </c>
      <c r="E1915" s="124" t="s">
        <v>909</v>
      </c>
      <c r="F1915" s="106">
        <v>2021</v>
      </c>
      <c r="G1915" s="106">
        <v>2023</v>
      </c>
      <c r="H1915" s="59" t="s">
        <v>19</v>
      </c>
      <c r="I1915" s="22">
        <f>I1916+I1917+I1918+I1919</f>
        <v>1500</v>
      </c>
      <c r="J1915" s="4">
        <f t="shared" ref="J1915:K1915" si="770">J1916+J1917+J1918+J1919</f>
        <v>1500</v>
      </c>
      <c r="K1915" s="4">
        <f t="shared" si="770"/>
        <v>1500</v>
      </c>
      <c r="L1915" s="28">
        <f t="shared" ref="L1915:M1915" si="771">L1916</f>
        <v>0</v>
      </c>
      <c r="M1915" s="28">
        <f t="shared" si="771"/>
        <v>0</v>
      </c>
      <c r="N1915" s="21">
        <f t="shared" si="750"/>
        <v>0</v>
      </c>
      <c r="O1915" s="21">
        <f t="shared" si="751"/>
        <v>0</v>
      </c>
      <c r="P1915" s="21">
        <f t="shared" si="752"/>
        <v>0</v>
      </c>
      <c r="Q1915" s="62"/>
    </row>
    <row r="1916" spans="1:17">
      <c r="A1916" s="6"/>
      <c r="B1916" s="6"/>
      <c r="C1916" s="122"/>
      <c r="D1916" s="101"/>
      <c r="E1916" s="124"/>
      <c r="F1916" s="107"/>
      <c r="G1916" s="107"/>
      <c r="H1916" s="59" t="s">
        <v>20</v>
      </c>
      <c r="I1916" s="31">
        <v>1500</v>
      </c>
      <c r="J1916" s="32">
        <v>1500</v>
      </c>
      <c r="K1916" s="32">
        <v>1500</v>
      </c>
      <c r="L1916" s="28"/>
      <c r="M1916" s="28"/>
      <c r="N1916" s="21">
        <f t="shared" si="750"/>
        <v>0</v>
      </c>
      <c r="O1916" s="21">
        <f t="shared" si="751"/>
        <v>0</v>
      </c>
      <c r="P1916" s="21">
        <f t="shared" si="752"/>
        <v>0</v>
      </c>
      <c r="Q1916" s="62"/>
    </row>
    <row r="1917" spans="1:17">
      <c r="A1917" s="6"/>
      <c r="B1917" s="6"/>
      <c r="C1917" s="122"/>
      <c r="D1917" s="101"/>
      <c r="E1917" s="124"/>
      <c r="F1917" s="107"/>
      <c r="G1917" s="107"/>
      <c r="H1917" s="59" t="s">
        <v>21</v>
      </c>
      <c r="I1917" s="31">
        <v>0</v>
      </c>
      <c r="J1917" s="32">
        <v>0</v>
      </c>
      <c r="K1917" s="32">
        <v>0</v>
      </c>
      <c r="L1917" s="28"/>
      <c r="M1917" s="28"/>
      <c r="N1917" s="21"/>
      <c r="O1917" s="21"/>
      <c r="P1917" s="21"/>
      <c r="Q1917" s="62"/>
    </row>
    <row r="1918" spans="1:17">
      <c r="A1918" s="6"/>
      <c r="B1918" s="6"/>
      <c r="C1918" s="122"/>
      <c r="D1918" s="101"/>
      <c r="E1918" s="124"/>
      <c r="F1918" s="107"/>
      <c r="G1918" s="107"/>
      <c r="H1918" s="59" t="s">
        <v>31</v>
      </c>
      <c r="I1918" s="31">
        <v>0</v>
      </c>
      <c r="J1918" s="32">
        <v>0</v>
      </c>
      <c r="K1918" s="32">
        <v>0</v>
      </c>
      <c r="L1918" s="28"/>
      <c r="M1918" s="28"/>
      <c r="N1918" s="21"/>
      <c r="O1918" s="21"/>
      <c r="P1918" s="21"/>
      <c r="Q1918" s="62"/>
    </row>
    <row r="1919" spans="1:17">
      <c r="A1919" s="6"/>
      <c r="B1919" s="6"/>
      <c r="C1919" s="122"/>
      <c r="D1919" s="102"/>
      <c r="E1919" s="124"/>
      <c r="F1919" s="108"/>
      <c r="G1919" s="108"/>
      <c r="H1919" s="59" t="s">
        <v>35</v>
      </c>
      <c r="I1919" s="31">
        <v>0</v>
      </c>
      <c r="J1919" s="32">
        <v>0</v>
      </c>
      <c r="K1919" s="32">
        <v>0</v>
      </c>
      <c r="L1919" s="28"/>
      <c r="M1919" s="28"/>
      <c r="N1919" s="21"/>
      <c r="O1919" s="21"/>
      <c r="P1919" s="21"/>
      <c r="Q1919" s="62"/>
    </row>
    <row r="1920" spans="1:17">
      <c r="A1920" s="6"/>
      <c r="B1920" s="6"/>
      <c r="C1920" s="122" t="s">
        <v>910</v>
      </c>
      <c r="D1920" s="100" t="s">
        <v>911</v>
      </c>
      <c r="E1920" s="124" t="s">
        <v>912</v>
      </c>
      <c r="F1920" s="106">
        <v>2021</v>
      </c>
      <c r="G1920" s="106">
        <v>2023</v>
      </c>
      <c r="H1920" s="59" t="s">
        <v>19</v>
      </c>
      <c r="I1920" s="22">
        <f>I1921+I1922+I1923+I1924</f>
        <v>150</v>
      </c>
      <c r="J1920" s="4">
        <f t="shared" ref="J1920:K1920" si="772">J1921+J1922+J1923+J1924</f>
        <v>150</v>
      </c>
      <c r="K1920" s="4">
        <f t="shared" si="772"/>
        <v>150</v>
      </c>
      <c r="L1920" s="28">
        <f t="shared" ref="L1920:M1920" si="773">L1921</f>
        <v>0</v>
      </c>
      <c r="M1920" s="28">
        <f t="shared" si="773"/>
        <v>0</v>
      </c>
      <c r="N1920" s="21">
        <f t="shared" si="750"/>
        <v>0</v>
      </c>
      <c r="O1920" s="21">
        <f t="shared" si="751"/>
        <v>0</v>
      </c>
      <c r="P1920" s="21">
        <f t="shared" si="752"/>
        <v>0</v>
      </c>
      <c r="Q1920" s="62"/>
    </row>
    <row r="1921" spans="1:17">
      <c r="A1921" s="6"/>
      <c r="B1921" s="6"/>
      <c r="C1921" s="122"/>
      <c r="D1921" s="101"/>
      <c r="E1921" s="124"/>
      <c r="F1921" s="107"/>
      <c r="G1921" s="107"/>
      <c r="H1921" s="59" t="s">
        <v>20</v>
      </c>
      <c r="I1921" s="31">
        <v>150</v>
      </c>
      <c r="J1921" s="32">
        <v>150</v>
      </c>
      <c r="K1921" s="32">
        <v>150</v>
      </c>
      <c r="L1921" s="28"/>
      <c r="M1921" s="28"/>
      <c r="N1921" s="21">
        <f t="shared" si="750"/>
        <v>0</v>
      </c>
      <c r="O1921" s="21">
        <f t="shared" si="751"/>
        <v>0</v>
      </c>
      <c r="P1921" s="21">
        <f t="shared" si="752"/>
        <v>0</v>
      </c>
      <c r="Q1921" s="62"/>
    </row>
    <row r="1922" spans="1:17">
      <c r="A1922" s="6"/>
      <c r="B1922" s="6"/>
      <c r="C1922" s="122"/>
      <c r="D1922" s="101"/>
      <c r="E1922" s="124"/>
      <c r="F1922" s="107"/>
      <c r="G1922" s="107"/>
      <c r="H1922" s="59" t="s">
        <v>21</v>
      </c>
      <c r="I1922" s="31">
        <v>0</v>
      </c>
      <c r="J1922" s="32">
        <v>0</v>
      </c>
      <c r="K1922" s="32">
        <v>0</v>
      </c>
      <c r="L1922" s="28"/>
      <c r="M1922" s="28"/>
      <c r="N1922" s="21"/>
      <c r="O1922" s="21"/>
      <c r="P1922" s="21"/>
      <c r="Q1922" s="62"/>
    </row>
    <row r="1923" spans="1:17">
      <c r="A1923" s="6"/>
      <c r="B1923" s="6"/>
      <c r="C1923" s="122"/>
      <c r="D1923" s="101"/>
      <c r="E1923" s="124"/>
      <c r="F1923" s="107"/>
      <c r="G1923" s="107"/>
      <c r="H1923" s="59" t="s">
        <v>31</v>
      </c>
      <c r="I1923" s="31">
        <v>0</v>
      </c>
      <c r="J1923" s="32">
        <v>0</v>
      </c>
      <c r="K1923" s="32">
        <v>0</v>
      </c>
      <c r="L1923" s="28"/>
      <c r="M1923" s="28"/>
      <c r="N1923" s="21"/>
      <c r="O1923" s="21"/>
      <c r="P1923" s="21"/>
      <c r="Q1923" s="62"/>
    </row>
    <row r="1924" spans="1:17">
      <c r="A1924" s="6"/>
      <c r="B1924" s="6"/>
      <c r="C1924" s="122"/>
      <c r="D1924" s="102"/>
      <c r="E1924" s="124"/>
      <c r="F1924" s="108"/>
      <c r="G1924" s="108"/>
      <c r="H1924" s="59" t="s">
        <v>35</v>
      </c>
      <c r="I1924" s="31">
        <v>0</v>
      </c>
      <c r="J1924" s="32">
        <v>0</v>
      </c>
      <c r="K1924" s="32">
        <v>0</v>
      </c>
      <c r="L1924" s="28"/>
      <c r="M1924" s="28"/>
      <c r="N1924" s="21"/>
      <c r="O1924" s="21"/>
      <c r="P1924" s="21"/>
      <c r="Q1924" s="62"/>
    </row>
    <row r="1925" spans="1:17">
      <c r="A1925" s="6"/>
      <c r="B1925" s="6"/>
      <c r="C1925" s="122" t="s">
        <v>913</v>
      </c>
      <c r="D1925" s="100" t="s">
        <v>914</v>
      </c>
      <c r="E1925" s="124" t="s">
        <v>915</v>
      </c>
      <c r="F1925" s="106">
        <v>2021</v>
      </c>
      <c r="G1925" s="106">
        <v>2023</v>
      </c>
      <c r="H1925" s="59" t="s">
        <v>19</v>
      </c>
      <c r="I1925" s="22">
        <f>I1926+I1927+I1928+I1929</f>
        <v>300</v>
      </c>
      <c r="J1925" s="4">
        <f t="shared" ref="J1925:M1925" si="774">J1926+J1927+J1928+J1929</f>
        <v>300</v>
      </c>
      <c r="K1925" s="4">
        <f t="shared" si="774"/>
        <v>300</v>
      </c>
      <c r="L1925" s="28">
        <f t="shared" si="774"/>
        <v>0</v>
      </c>
      <c r="M1925" s="28">
        <f t="shared" si="774"/>
        <v>0</v>
      </c>
      <c r="N1925" s="21">
        <f t="shared" si="750"/>
        <v>0</v>
      </c>
      <c r="O1925" s="21">
        <f t="shared" si="751"/>
        <v>0</v>
      </c>
      <c r="P1925" s="21">
        <f t="shared" si="752"/>
        <v>0</v>
      </c>
      <c r="Q1925" s="62"/>
    </row>
    <row r="1926" spans="1:17">
      <c r="A1926" s="6"/>
      <c r="B1926" s="6"/>
      <c r="C1926" s="122"/>
      <c r="D1926" s="101"/>
      <c r="E1926" s="124"/>
      <c r="F1926" s="107"/>
      <c r="G1926" s="107"/>
      <c r="H1926" s="59" t="s">
        <v>20</v>
      </c>
      <c r="I1926" s="31">
        <v>300</v>
      </c>
      <c r="J1926" s="32">
        <v>300</v>
      </c>
      <c r="K1926" s="32">
        <v>300</v>
      </c>
      <c r="L1926" s="28"/>
      <c r="M1926" s="28"/>
      <c r="N1926" s="21">
        <f t="shared" si="750"/>
        <v>0</v>
      </c>
      <c r="O1926" s="21">
        <f t="shared" si="751"/>
        <v>0</v>
      </c>
      <c r="P1926" s="21">
        <f t="shared" si="752"/>
        <v>0</v>
      </c>
      <c r="Q1926" s="62"/>
    </row>
    <row r="1927" spans="1:17">
      <c r="A1927" s="6"/>
      <c r="B1927" s="6"/>
      <c r="C1927" s="122"/>
      <c r="D1927" s="101"/>
      <c r="E1927" s="124"/>
      <c r="F1927" s="107"/>
      <c r="G1927" s="107"/>
      <c r="H1927" s="59" t="s">
        <v>21</v>
      </c>
      <c r="I1927" s="31">
        <v>0</v>
      </c>
      <c r="J1927" s="32">
        <v>0</v>
      </c>
      <c r="K1927" s="32">
        <v>0</v>
      </c>
      <c r="L1927" s="28"/>
      <c r="M1927" s="28"/>
      <c r="N1927" s="21"/>
      <c r="O1927" s="21"/>
      <c r="P1927" s="21"/>
      <c r="Q1927" s="62"/>
    </row>
    <row r="1928" spans="1:17">
      <c r="A1928" s="6"/>
      <c r="B1928" s="6"/>
      <c r="C1928" s="122"/>
      <c r="D1928" s="101"/>
      <c r="E1928" s="124"/>
      <c r="F1928" s="107"/>
      <c r="G1928" s="107"/>
      <c r="H1928" s="59" t="s">
        <v>31</v>
      </c>
      <c r="I1928" s="31">
        <v>0</v>
      </c>
      <c r="J1928" s="32">
        <v>0</v>
      </c>
      <c r="K1928" s="32">
        <v>0</v>
      </c>
      <c r="L1928" s="28"/>
      <c r="M1928" s="28"/>
      <c r="N1928" s="21"/>
      <c r="O1928" s="21"/>
      <c r="P1928" s="21"/>
      <c r="Q1928" s="62"/>
    </row>
    <row r="1929" spans="1:17">
      <c r="A1929" s="6"/>
      <c r="B1929" s="6"/>
      <c r="C1929" s="122"/>
      <c r="D1929" s="102"/>
      <c r="E1929" s="124"/>
      <c r="F1929" s="108"/>
      <c r="G1929" s="108"/>
      <c r="H1929" s="59" t="s">
        <v>35</v>
      </c>
      <c r="I1929" s="31">
        <v>0</v>
      </c>
      <c r="J1929" s="32">
        <v>0</v>
      </c>
      <c r="K1929" s="32">
        <v>0</v>
      </c>
      <c r="L1929" s="28"/>
      <c r="M1929" s="28"/>
      <c r="N1929" s="21"/>
      <c r="O1929" s="21"/>
      <c r="P1929" s="21"/>
      <c r="Q1929" s="62"/>
    </row>
    <row r="1930" spans="1:17">
      <c r="A1930" s="6"/>
      <c r="B1930" s="6"/>
      <c r="C1930" s="122" t="s">
        <v>916</v>
      </c>
      <c r="D1930" s="100" t="s">
        <v>917</v>
      </c>
      <c r="E1930" s="124" t="s">
        <v>918</v>
      </c>
      <c r="F1930" s="106">
        <v>2021</v>
      </c>
      <c r="G1930" s="106">
        <v>2023</v>
      </c>
      <c r="H1930" s="59" t="s">
        <v>19</v>
      </c>
      <c r="I1930" s="22">
        <f>I1931+I1932+I1933+I1934</f>
        <v>750</v>
      </c>
      <c r="J1930" s="4">
        <f t="shared" ref="J1930:K1930" si="775">J1931+J1932+J1933+J1934</f>
        <v>750</v>
      </c>
      <c r="K1930" s="4">
        <f t="shared" si="775"/>
        <v>750</v>
      </c>
      <c r="L1930" s="28">
        <f t="shared" ref="L1930:M1930" si="776">L1931</f>
        <v>0</v>
      </c>
      <c r="M1930" s="28">
        <f t="shared" si="776"/>
        <v>0</v>
      </c>
      <c r="N1930" s="21">
        <f t="shared" si="750"/>
        <v>0</v>
      </c>
      <c r="O1930" s="21">
        <f t="shared" si="751"/>
        <v>0</v>
      </c>
      <c r="P1930" s="21">
        <f t="shared" si="752"/>
        <v>0</v>
      </c>
      <c r="Q1930" s="62"/>
    </row>
    <row r="1931" spans="1:17">
      <c r="A1931" s="6"/>
      <c r="B1931" s="6"/>
      <c r="C1931" s="122"/>
      <c r="D1931" s="101"/>
      <c r="E1931" s="124"/>
      <c r="F1931" s="107"/>
      <c r="G1931" s="107"/>
      <c r="H1931" s="59" t="s">
        <v>20</v>
      </c>
      <c r="I1931" s="31">
        <v>750</v>
      </c>
      <c r="J1931" s="32">
        <v>750</v>
      </c>
      <c r="K1931" s="32">
        <v>750</v>
      </c>
      <c r="L1931" s="28"/>
      <c r="M1931" s="28"/>
      <c r="N1931" s="21">
        <f t="shared" si="750"/>
        <v>0</v>
      </c>
      <c r="O1931" s="21">
        <f t="shared" si="751"/>
        <v>0</v>
      </c>
      <c r="P1931" s="21">
        <f t="shared" si="752"/>
        <v>0</v>
      </c>
      <c r="Q1931" s="62"/>
    </row>
    <row r="1932" spans="1:17">
      <c r="A1932" s="6"/>
      <c r="B1932" s="6"/>
      <c r="C1932" s="122"/>
      <c r="D1932" s="101"/>
      <c r="E1932" s="124"/>
      <c r="F1932" s="107"/>
      <c r="G1932" s="107"/>
      <c r="H1932" s="59" t="s">
        <v>21</v>
      </c>
      <c r="I1932" s="31">
        <v>0</v>
      </c>
      <c r="J1932" s="32">
        <v>0</v>
      </c>
      <c r="K1932" s="32">
        <v>0</v>
      </c>
      <c r="L1932" s="28"/>
      <c r="M1932" s="28"/>
      <c r="N1932" s="21"/>
      <c r="O1932" s="21"/>
      <c r="P1932" s="21"/>
      <c r="Q1932" s="62"/>
    </row>
    <row r="1933" spans="1:17">
      <c r="A1933" s="6"/>
      <c r="B1933" s="6"/>
      <c r="C1933" s="122"/>
      <c r="D1933" s="101"/>
      <c r="E1933" s="124"/>
      <c r="F1933" s="107"/>
      <c r="G1933" s="107"/>
      <c r="H1933" s="59" t="s">
        <v>31</v>
      </c>
      <c r="I1933" s="31">
        <v>0</v>
      </c>
      <c r="J1933" s="32">
        <v>0</v>
      </c>
      <c r="K1933" s="32">
        <v>0</v>
      </c>
      <c r="L1933" s="28"/>
      <c r="M1933" s="28"/>
      <c r="N1933" s="21"/>
      <c r="O1933" s="21"/>
      <c r="P1933" s="21"/>
      <c r="Q1933" s="62"/>
    </row>
    <row r="1934" spans="1:17">
      <c r="A1934" s="6"/>
      <c r="B1934" s="6"/>
      <c r="C1934" s="122"/>
      <c r="D1934" s="102"/>
      <c r="E1934" s="124"/>
      <c r="F1934" s="108"/>
      <c r="G1934" s="108"/>
      <c r="H1934" s="59" t="s">
        <v>35</v>
      </c>
      <c r="I1934" s="31">
        <v>0</v>
      </c>
      <c r="J1934" s="32">
        <v>0</v>
      </c>
      <c r="K1934" s="32">
        <v>0</v>
      </c>
      <c r="L1934" s="28"/>
      <c r="M1934" s="28"/>
      <c r="N1934" s="21"/>
      <c r="O1934" s="21"/>
      <c r="P1934" s="21"/>
      <c r="Q1934" s="62"/>
    </row>
    <row r="1935" spans="1:17">
      <c r="A1935" s="6"/>
      <c r="B1935" s="6"/>
      <c r="C1935" s="122" t="s">
        <v>919</v>
      </c>
      <c r="D1935" s="100" t="s">
        <v>920</v>
      </c>
      <c r="E1935" s="103" t="s">
        <v>921</v>
      </c>
      <c r="F1935" s="106">
        <v>2021</v>
      </c>
      <c r="G1935" s="106">
        <v>2023</v>
      </c>
      <c r="H1935" s="59" t="s">
        <v>19</v>
      </c>
      <c r="I1935" s="22">
        <f>I1936+I1937+I1938+I1939</f>
        <v>300</v>
      </c>
      <c r="J1935" s="4">
        <f t="shared" ref="J1935:K1935" si="777">J1936+J1937+J1938+J1939</f>
        <v>300</v>
      </c>
      <c r="K1935" s="4">
        <f t="shared" si="777"/>
        <v>300</v>
      </c>
      <c r="L1935" s="28">
        <v>0</v>
      </c>
      <c r="M1935" s="28">
        <v>0</v>
      </c>
      <c r="N1935" s="21">
        <f t="shared" ref="N1935:N1967" si="778">M1935/I1935*100</f>
        <v>0</v>
      </c>
      <c r="O1935" s="21">
        <f t="shared" ref="O1935:O1967" si="779">M1935/J1935*100</f>
        <v>0</v>
      </c>
      <c r="P1935" s="21">
        <f t="shared" ref="P1935:P1967" si="780">L1935/K1935*100</f>
        <v>0</v>
      </c>
      <c r="Q1935" s="62"/>
    </row>
    <row r="1936" spans="1:17">
      <c r="A1936" s="6"/>
      <c r="B1936" s="6"/>
      <c r="C1936" s="122"/>
      <c r="D1936" s="101"/>
      <c r="E1936" s="104"/>
      <c r="F1936" s="107"/>
      <c r="G1936" s="107"/>
      <c r="H1936" s="59" t="s">
        <v>20</v>
      </c>
      <c r="I1936" s="31">
        <v>300</v>
      </c>
      <c r="J1936" s="32">
        <v>300</v>
      </c>
      <c r="K1936" s="32">
        <v>300</v>
      </c>
      <c r="L1936" s="28"/>
      <c r="M1936" s="28"/>
      <c r="N1936" s="21">
        <f t="shared" si="778"/>
        <v>0</v>
      </c>
      <c r="O1936" s="21">
        <f t="shared" si="779"/>
        <v>0</v>
      </c>
      <c r="P1936" s="21">
        <f t="shared" si="780"/>
        <v>0</v>
      </c>
      <c r="Q1936" s="62"/>
    </row>
    <row r="1937" spans="1:17">
      <c r="A1937" s="6"/>
      <c r="B1937" s="6"/>
      <c r="C1937" s="122"/>
      <c r="D1937" s="101"/>
      <c r="E1937" s="104"/>
      <c r="F1937" s="107"/>
      <c r="G1937" s="107"/>
      <c r="H1937" s="59" t="s">
        <v>21</v>
      </c>
      <c r="I1937" s="31">
        <v>0</v>
      </c>
      <c r="J1937" s="32">
        <v>0</v>
      </c>
      <c r="K1937" s="32">
        <v>0</v>
      </c>
      <c r="L1937" s="28"/>
      <c r="M1937" s="28"/>
      <c r="N1937" s="21"/>
      <c r="O1937" s="21"/>
      <c r="P1937" s="21"/>
      <c r="Q1937" s="62"/>
    </row>
    <row r="1938" spans="1:17">
      <c r="A1938" s="6"/>
      <c r="B1938" s="6"/>
      <c r="C1938" s="122"/>
      <c r="D1938" s="101"/>
      <c r="E1938" s="104"/>
      <c r="F1938" s="107"/>
      <c r="G1938" s="107"/>
      <c r="H1938" s="59" t="s">
        <v>31</v>
      </c>
      <c r="I1938" s="31">
        <v>0</v>
      </c>
      <c r="J1938" s="32">
        <v>0</v>
      </c>
      <c r="K1938" s="32">
        <v>0</v>
      </c>
      <c r="L1938" s="28"/>
      <c r="M1938" s="28"/>
      <c r="N1938" s="21"/>
      <c r="O1938" s="21"/>
      <c r="P1938" s="21"/>
      <c r="Q1938" s="62"/>
    </row>
    <row r="1939" spans="1:17">
      <c r="A1939" s="6"/>
      <c r="B1939" s="6"/>
      <c r="C1939" s="122"/>
      <c r="D1939" s="102"/>
      <c r="E1939" s="105"/>
      <c r="F1939" s="108"/>
      <c r="G1939" s="108"/>
      <c r="H1939" s="59" t="s">
        <v>35</v>
      </c>
      <c r="I1939" s="31">
        <v>0</v>
      </c>
      <c r="J1939" s="32">
        <v>0</v>
      </c>
      <c r="K1939" s="32">
        <v>0</v>
      </c>
      <c r="L1939" s="28"/>
      <c r="M1939" s="28"/>
      <c r="N1939" s="21"/>
      <c r="O1939" s="21"/>
      <c r="P1939" s="21"/>
      <c r="Q1939" s="62"/>
    </row>
    <row r="1940" spans="1:17">
      <c r="A1940" s="6"/>
      <c r="B1940" s="6"/>
      <c r="C1940" s="122" t="s">
        <v>922</v>
      </c>
      <c r="D1940" s="100" t="s">
        <v>923</v>
      </c>
      <c r="E1940" s="124" t="s">
        <v>924</v>
      </c>
      <c r="F1940" s="106">
        <v>2021</v>
      </c>
      <c r="G1940" s="106">
        <v>2023</v>
      </c>
      <c r="H1940" s="59" t="s">
        <v>19</v>
      </c>
      <c r="I1940" s="22">
        <f>I1941+I1942+I1943+I1944</f>
        <v>200</v>
      </c>
      <c r="J1940" s="4">
        <f t="shared" ref="J1940:K1940" si="781">J1941+J1942+J1943+J1944</f>
        <v>200</v>
      </c>
      <c r="K1940" s="4">
        <f t="shared" si="781"/>
        <v>200</v>
      </c>
      <c r="L1940" s="28">
        <f t="shared" ref="L1940:M1940" si="782">L1941</f>
        <v>0</v>
      </c>
      <c r="M1940" s="28">
        <f t="shared" si="782"/>
        <v>0</v>
      </c>
      <c r="N1940" s="21">
        <f t="shared" si="778"/>
        <v>0</v>
      </c>
      <c r="O1940" s="21">
        <f t="shared" si="779"/>
        <v>0</v>
      </c>
      <c r="P1940" s="21">
        <f t="shared" si="780"/>
        <v>0</v>
      </c>
      <c r="Q1940" s="62"/>
    </row>
    <row r="1941" spans="1:17">
      <c r="A1941" s="6"/>
      <c r="B1941" s="6"/>
      <c r="C1941" s="122"/>
      <c r="D1941" s="101"/>
      <c r="E1941" s="124"/>
      <c r="F1941" s="107"/>
      <c r="G1941" s="107"/>
      <c r="H1941" s="59" t="s">
        <v>20</v>
      </c>
      <c r="I1941" s="31">
        <v>200</v>
      </c>
      <c r="J1941" s="32">
        <v>200</v>
      </c>
      <c r="K1941" s="32">
        <v>200</v>
      </c>
      <c r="L1941" s="28"/>
      <c r="M1941" s="28"/>
      <c r="N1941" s="21">
        <f t="shared" si="778"/>
        <v>0</v>
      </c>
      <c r="O1941" s="21">
        <f t="shared" si="779"/>
        <v>0</v>
      </c>
      <c r="P1941" s="21">
        <f t="shared" si="780"/>
        <v>0</v>
      </c>
      <c r="Q1941" s="62"/>
    </row>
    <row r="1942" spans="1:17">
      <c r="A1942" s="6"/>
      <c r="B1942" s="6"/>
      <c r="C1942" s="122"/>
      <c r="D1942" s="101"/>
      <c r="E1942" s="124"/>
      <c r="F1942" s="107"/>
      <c r="G1942" s="107"/>
      <c r="H1942" s="59" t="s">
        <v>21</v>
      </c>
      <c r="I1942" s="31">
        <v>0</v>
      </c>
      <c r="J1942" s="32">
        <v>0</v>
      </c>
      <c r="K1942" s="32">
        <v>0</v>
      </c>
      <c r="L1942" s="28"/>
      <c r="M1942" s="28"/>
      <c r="N1942" s="21"/>
      <c r="O1942" s="21"/>
      <c r="P1942" s="21"/>
      <c r="Q1942" s="62"/>
    </row>
    <row r="1943" spans="1:17">
      <c r="A1943" s="6"/>
      <c r="B1943" s="6"/>
      <c r="C1943" s="122"/>
      <c r="D1943" s="101"/>
      <c r="E1943" s="124"/>
      <c r="F1943" s="107"/>
      <c r="G1943" s="107"/>
      <c r="H1943" s="59" t="s">
        <v>31</v>
      </c>
      <c r="I1943" s="31">
        <v>0</v>
      </c>
      <c r="J1943" s="32">
        <v>0</v>
      </c>
      <c r="K1943" s="32">
        <v>0</v>
      </c>
      <c r="L1943" s="28"/>
      <c r="M1943" s="28"/>
      <c r="N1943" s="21"/>
      <c r="O1943" s="21"/>
      <c r="P1943" s="21"/>
      <c r="Q1943" s="62"/>
    </row>
    <row r="1944" spans="1:17">
      <c r="A1944" s="6"/>
      <c r="B1944" s="6"/>
      <c r="C1944" s="122"/>
      <c r="D1944" s="102"/>
      <c r="E1944" s="124"/>
      <c r="F1944" s="108"/>
      <c r="G1944" s="108"/>
      <c r="H1944" s="59" t="s">
        <v>35</v>
      </c>
      <c r="I1944" s="31">
        <v>0</v>
      </c>
      <c r="J1944" s="32">
        <v>0</v>
      </c>
      <c r="K1944" s="32">
        <v>0</v>
      </c>
      <c r="L1944" s="28"/>
      <c r="M1944" s="28"/>
      <c r="N1944" s="21"/>
      <c r="O1944" s="21"/>
      <c r="P1944" s="21"/>
      <c r="Q1944" s="62"/>
    </row>
    <row r="1945" spans="1:17">
      <c r="C1945" s="97" t="s">
        <v>925</v>
      </c>
      <c r="D1945" s="100" t="s">
        <v>926</v>
      </c>
      <c r="E1945" s="124" t="s">
        <v>927</v>
      </c>
      <c r="F1945" s="106">
        <v>2021</v>
      </c>
      <c r="G1945" s="106">
        <v>2023</v>
      </c>
      <c r="H1945" s="59" t="s">
        <v>19</v>
      </c>
      <c r="I1945" s="22">
        <f>I1946+I1947+I1948+I1949</f>
        <v>600</v>
      </c>
      <c r="J1945" s="4">
        <f t="shared" ref="J1945:K1945" si="783">J1946+J1947+J1948+J1949</f>
        <v>600</v>
      </c>
      <c r="K1945" s="4">
        <f t="shared" si="783"/>
        <v>600</v>
      </c>
      <c r="L1945" s="28">
        <f t="shared" ref="L1945:M1945" si="784">L1946</f>
        <v>0</v>
      </c>
      <c r="M1945" s="28">
        <f t="shared" si="784"/>
        <v>0</v>
      </c>
      <c r="N1945" s="21">
        <f t="shared" si="778"/>
        <v>0</v>
      </c>
      <c r="O1945" s="21">
        <f t="shared" si="779"/>
        <v>0</v>
      </c>
      <c r="P1945" s="21">
        <f t="shared" si="780"/>
        <v>0</v>
      </c>
      <c r="Q1945" s="62"/>
    </row>
    <row r="1946" spans="1:17">
      <c r="C1946" s="98"/>
      <c r="D1946" s="101"/>
      <c r="E1946" s="124"/>
      <c r="F1946" s="107"/>
      <c r="G1946" s="107"/>
      <c r="H1946" s="59" t="s">
        <v>20</v>
      </c>
      <c r="I1946" s="31">
        <v>600</v>
      </c>
      <c r="J1946" s="32">
        <v>600</v>
      </c>
      <c r="K1946" s="32">
        <v>600</v>
      </c>
      <c r="L1946" s="28"/>
      <c r="M1946" s="28"/>
      <c r="N1946" s="21">
        <f t="shared" si="778"/>
        <v>0</v>
      </c>
      <c r="O1946" s="21">
        <f t="shared" si="779"/>
        <v>0</v>
      </c>
      <c r="P1946" s="21">
        <f t="shared" si="780"/>
        <v>0</v>
      </c>
      <c r="Q1946" s="62"/>
    </row>
    <row r="1947" spans="1:17">
      <c r="C1947" s="98"/>
      <c r="D1947" s="101"/>
      <c r="E1947" s="124"/>
      <c r="F1947" s="107"/>
      <c r="G1947" s="107"/>
      <c r="H1947" s="59" t="s">
        <v>21</v>
      </c>
      <c r="I1947" s="31">
        <v>0</v>
      </c>
      <c r="J1947" s="32">
        <v>0</v>
      </c>
      <c r="K1947" s="32">
        <v>0</v>
      </c>
      <c r="L1947" s="28"/>
      <c r="M1947" s="28"/>
      <c r="N1947" s="21"/>
      <c r="O1947" s="21"/>
      <c r="P1947" s="21"/>
      <c r="Q1947" s="62"/>
    </row>
    <row r="1948" spans="1:17">
      <c r="C1948" s="98"/>
      <c r="D1948" s="101"/>
      <c r="E1948" s="124"/>
      <c r="F1948" s="107"/>
      <c r="G1948" s="107"/>
      <c r="H1948" s="59" t="s">
        <v>31</v>
      </c>
      <c r="I1948" s="31">
        <v>0</v>
      </c>
      <c r="J1948" s="32">
        <v>0</v>
      </c>
      <c r="K1948" s="32">
        <v>0</v>
      </c>
      <c r="L1948" s="28"/>
      <c r="M1948" s="28"/>
      <c r="N1948" s="21"/>
      <c r="O1948" s="21"/>
      <c r="P1948" s="21"/>
      <c r="Q1948" s="62"/>
    </row>
    <row r="1949" spans="1:17">
      <c r="C1949" s="99"/>
      <c r="D1949" s="102"/>
      <c r="E1949" s="124"/>
      <c r="F1949" s="108"/>
      <c r="G1949" s="108"/>
      <c r="H1949" s="59" t="s">
        <v>35</v>
      </c>
      <c r="I1949" s="31">
        <v>0</v>
      </c>
      <c r="J1949" s="32">
        <v>0</v>
      </c>
      <c r="K1949" s="32">
        <v>0</v>
      </c>
      <c r="L1949" s="28"/>
      <c r="M1949" s="28"/>
      <c r="N1949" s="21"/>
      <c r="O1949" s="21"/>
      <c r="P1949" s="21"/>
      <c r="Q1949" s="62"/>
    </row>
    <row r="1950" spans="1:17">
      <c r="A1950" s="6"/>
      <c r="B1950" s="6"/>
      <c r="C1950" s="122" t="s">
        <v>928</v>
      </c>
      <c r="D1950" s="100" t="s">
        <v>929</v>
      </c>
      <c r="E1950" s="123" t="s">
        <v>930</v>
      </c>
      <c r="F1950" s="106">
        <v>2021</v>
      </c>
      <c r="G1950" s="106">
        <v>2023</v>
      </c>
      <c r="H1950" s="59" t="s">
        <v>19</v>
      </c>
      <c r="I1950" s="22">
        <f>I1951+I1952+I1953+I1954</f>
        <v>500</v>
      </c>
      <c r="J1950" s="4">
        <f t="shared" ref="J1950:K1950" si="785">J1951+J1952+J1953+J1954</f>
        <v>500</v>
      </c>
      <c r="K1950" s="4">
        <f t="shared" si="785"/>
        <v>500</v>
      </c>
      <c r="L1950" s="28">
        <f t="shared" ref="L1950:M1950" si="786">L1951</f>
        <v>0</v>
      </c>
      <c r="M1950" s="28">
        <f t="shared" si="786"/>
        <v>0</v>
      </c>
      <c r="N1950" s="21">
        <f t="shared" si="778"/>
        <v>0</v>
      </c>
      <c r="O1950" s="21">
        <f t="shared" si="779"/>
        <v>0</v>
      </c>
      <c r="P1950" s="21">
        <f t="shared" si="780"/>
        <v>0</v>
      </c>
      <c r="Q1950" s="62"/>
    </row>
    <row r="1951" spans="1:17">
      <c r="A1951" s="6"/>
      <c r="B1951" s="6"/>
      <c r="C1951" s="122"/>
      <c r="D1951" s="101"/>
      <c r="E1951" s="123"/>
      <c r="F1951" s="107"/>
      <c r="G1951" s="107"/>
      <c r="H1951" s="59" t="s">
        <v>20</v>
      </c>
      <c r="I1951" s="31">
        <v>500</v>
      </c>
      <c r="J1951" s="32">
        <v>500</v>
      </c>
      <c r="K1951" s="32">
        <v>500</v>
      </c>
      <c r="L1951" s="28"/>
      <c r="M1951" s="28"/>
      <c r="N1951" s="21">
        <f t="shared" si="778"/>
        <v>0</v>
      </c>
      <c r="O1951" s="21">
        <f t="shared" si="779"/>
        <v>0</v>
      </c>
      <c r="P1951" s="21">
        <f t="shared" si="780"/>
        <v>0</v>
      </c>
      <c r="Q1951" s="62"/>
    </row>
    <row r="1952" spans="1:17">
      <c r="A1952" s="6"/>
      <c r="B1952" s="6"/>
      <c r="C1952" s="122"/>
      <c r="D1952" s="101"/>
      <c r="E1952" s="123"/>
      <c r="F1952" s="107"/>
      <c r="G1952" s="107"/>
      <c r="H1952" s="59" t="s">
        <v>21</v>
      </c>
      <c r="I1952" s="31">
        <v>0</v>
      </c>
      <c r="J1952" s="32">
        <v>0</v>
      </c>
      <c r="K1952" s="32">
        <v>0</v>
      </c>
      <c r="L1952" s="28"/>
      <c r="M1952" s="28"/>
      <c r="N1952" s="21"/>
      <c r="O1952" s="21"/>
      <c r="P1952" s="21"/>
      <c r="Q1952" s="62"/>
    </row>
    <row r="1953" spans="1:17">
      <c r="A1953" s="6"/>
      <c r="B1953" s="6"/>
      <c r="C1953" s="122"/>
      <c r="D1953" s="101"/>
      <c r="E1953" s="123"/>
      <c r="F1953" s="107"/>
      <c r="G1953" s="107"/>
      <c r="H1953" s="59" t="s">
        <v>931</v>
      </c>
      <c r="I1953" s="31">
        <v>0</v>
      </c>
      <c r="J1953" s="32">
        <v>0</v>
      </c>
      <c r="K1953" s="32">
        <v>0</v>
      </c>
      <c r="L1953" s="28"/>
      <c r="M1953" s="28"/>
      <c r="N1953" s="21"/>
      <c r="O1953" s="21"/>
      <c r="P1953" s="21"/>
      <c r="Q1953" s="62"/>
    </row>
    <row r="1954" spans="1:17">
      <c r="A1954" s="6"/>
      <c r="B1954" s="6"/>
      <c r="C1954" s="122"/>
      <c r="D1954" s="102"/>
      <c r="E1954" s="123"/>
      <c r="F1954" s="108"/>
      <c r="G1954" s="108"/>
      <c r="H1954" s="59" t="s">
        <v>35</v>
      </c>
      <c r="I1954" s="31">
        <v>0</v>
      </c>
      <c r="J1954" s="32">
        <v>0</v>
      </c>
      <c r="K1954" s="32">
        <v>0</v>
      </c>
      <c r="L1954" s="28"/>
      <c r="M1954" s="28"/>
      <c r="N1954" s="21"/>
      <c r="O1954" s="21"/>
      <c r="P1954" s="21"/>
      <c r="Q1954" s="62"/>
    </row>
    <row r="1955" spans="1:17">
      <c r="C1955" s="97" t="s">
        <v>932</v>
      </c>
      <c r="D1955" s="100" t="s">
        <v>933</v>
      </c>
      <c r="E1955" s="119" t="s">
        <v>934</v>
      </c>
      <c r="F1955" s="106">
        <v>2021</v>
      </c>
      <c r="G1955" s="106">
        <v>2021</v>
      </c>
      <c r="H1955" s="59" t="s">
        <v>19</v>
      </c>
      <c r="I1955" s="46">
        <f>I1956+I1957+I1958+I1959</f>
        <v>1927.3</v>
      </c>
      <c r="J1955" s="47">
        <f t="shared" ref="J1955:K1955" si="787">J1956+J1957+J1958+J1959</f>
        <v>1927.3</v>
      </c>
      <c r="K1955" s="47">
        <f t="shared" si="787"/>
        <v>1927.3</v>
      </c>
      <c r="L1955" s="28">
        <f t="shared" ref="L1955:M1955" si="788">L1956+L1957+L1958+L1959</f>
        <v>0</v>
      </c>
      <c r="M1955" s="28">
        <f t="shared" si="788"/>
        <v>0</v>
      </c>
      <c r="N1955" s="21">
        <f t="shared" si="778"/>
        <v>0</v>
      </c>
      <c r="O1955" s="21">
        <f t="shared" si="779"/>
        <v>0</v>
      </c>
      <c r="P1955" s="21">
        <f t="shared" si="780"/>
        <v>0</v>
      </c>
      <c r="Q1955" s="62"/>
    </row>
    <row r="1956" spans="1:17">
      <c r="C1956" s="98"/>
      <c r="D1956" s="101"/>
      <c r="E1956" s="120"/>
      <c r="F1956" s="107"/>
      <c r="G1956" s="107"/>
      <c r="H1956" s="59" t="s">
        <v>20</v>
      </c>
      <c r="I1956" s="46">
        <f t="shared" ref="I1956:K1957" si="789">I1961+I1971+I1976+I1981+I1986+I1991+I1996+I2001+I2041</f>
        <v>212</v>
      </c>
      <c r="J1956" s="47">
        <f t="shared" si="789"/>
        <v>212</v>
      </c>
      <c r="K1956" s="47">
        <f t="shared" si="789"/>
        <v>212</v>
      </c>
      <c r="L1956" s="28">
        <f t="shared" ref="L1956:M1956" si="790">L1961+L1971+L1976+L1981+L1986+L1991+L1996+L2001+L2041</f>
        <v>0</v>
      </c>
      <c r="M1956" s="28">
        <f t="shared" si="790"/>
        <v>0</v>
      </c>
      <c r="N1956" s="21">
        <f t="shared" si="778"/>
        <v>0</v>
      </c>
      <c r="O1956" s="21">
        <f t="shared" si="779"/>
        <v>0</v>
      </c>
      <c r="P1956" s="21">
        <f t="shared" si="780"/>
        <v>0</v>
      </c>
      <c r="Q1956" s="62"/>
    </row>
    <row r="1957" spans="1:17">
      <c r="C1957" s="98"/>
      <c r="D1957" s="101"/>
      <c r="E1957" s="120"/>
      <c r="F1957" s="107"/>
      <c r="G1957" s="107"/>
      <c r="H1957" s="59" t="s">
        <v>21</v>
      </c>
      <c r="I1957" s="46">
        <f t="shared" si="789"/>
        <v>1715.3</v>
      </c>
      <c r="J1957" s="47">
        <f t="shared" si="789"/>
        <v>1715.3</v>
      </c>
      <c r="K1957" s="47">
        <f t="shared" si="789"/>
        <v>1715.3</v>
      </c>
      <c r="L1957" s="28">
        <f t="shared" ref="L1957:M1957" si="791">L1962+L1972+L1977+L1982+L1987+L1992+L1997+L2002+L2042</f>
        <v>0</v>
      </c>
      <c r="M1957" s="28">
        <f t="shared" si="791"/>
        <v>0</v>
      </c>
      <c r="N1957" s="21">
        <f t="shared" si="778"/>
        <v>0</v>
      </c>
      <c r="O1957" s="21">
        <f t="shared" si="779"/>
        <v>0</v>
      </c>
      <c r="P1957" s="21">
        <f t="shared" si="780"/>
        <v>0</v>
      </c>
      <c r="Q1957" s="62"/>
    </row>
    <row r="1958" spans="1:17">
      <c r="C1958" s="98"/>
      <c r="D1958" s="101"/>
      <c r="E1958" s="120"/>
      <c r="F1958" s="107"/>
      <c r="G1958" s="107"/>
      <c r="H1958" s="59" t="s">
        <v>31</v>
      </c>
      <c r="I1958" s="46">
        <v>0</v>
      </c>
      <c r="J1958" s="47">
        <v>0</v>
      </c>
      <c r="K1958" s="47">
        <v>0</v>
      </c>
      <c r="L1958" s="28">
        <v>0</v>
      </c>
      <c r="M1958" s="28">
        <v>0</v>
      </c>
      <c r="N1958" s="21"/>
      <c r="O1958" s="21"/>
      <c r="P1958" s="21"/>
      <c r="Q1958" s="62"/>
    </row>
    <row r="1959" spans="1:17">
      <c r="C1959" s="99"/>
      <c r="D1959" s="102"/>
      <c r="E1959" s="121"/>
      <c r="F1959" s="108"/>
      <c r="G1959" s="108"/>
      <c r="H1959" s="59" t="s">
        <v>35</v>
      </c>
      <c r="I1959" s="46">
        <v>0</v>
      </c>
      <c r="J1959" s="47">
        <v>0</v>
      </c>
      <c r="K1959" s="47">
        <v>0</v>
      </c>
      <c r="L1959" s="28">
        <v>0</v>
      </c>
      <c r="M1959" s="28">
        <v>0</v>
      </c>
      <c r="N1959" s="21"/>
      <c r="O1959" s="21"/>
      <c r="P1959" s="21"/>
      <c r="Q1959" s="62"/>
    </row>
    <row r="1960" spans="1:17">
      <c r="C1960" s="97" t="s">
        <v>935</v>
      </c>
      <c r="D1960" s="100" t="s">
        <v>936</v>
      </c>
      <c r="E1960" s="119" t="s">
        <v>937</v>
      </c>
      <c r="F1960" s="106">
        <v>2021</v>
      </c>
      <c r="G1960" s="106">
        <v>2021</v>
      </c>
      <c r="H1960" s="59" t="s">
        <v>19</v>
      </c>
      <c r="I1960" s="22">
        <f>I1961+I1962+I1963+I1964</f>
        <v>327.3</v>
      </c>
      <c r="J1960" s="4">
        <f t="shared" ref="J1960:M1960" si="792">J1961+J1962+J1963+J1964</f>
        <v>327.3</v>
      </c>
      <c r="K1960" s="4">
        <f t="shared" si="792"/>
        <v>327.3</v>
      </c>
      <c r="L1960" s="28">
        <f t="shared" si="792"/>
        <v>0</v>
      </c>
      <c r="M1960" s="28">
        <f t="shared" si="792"/>
        <v>0</v>
      </c>
      <c r="N1960" s="21">
        <f t="shared" si="778"/>
        <v>0</v>
      </c>
      <c r="O1960" s="21">
        <f t="shared" si="779"/>
        <v>0</v>
      </c>
      <c r="P1960" s="21">
        <f t="shared" si="780"/>
        <v>0</v>
      </c>
      <c r="Q1960" s="62"/>
    </row>
    <row r="1961" spans="1:17">
      <c r="C1961" s="98"/>
      <c r="D1961" s="101"/>
      <c r="E1961" s="120"/>
      <c r="F1961" s="107"/>
      <c r="G1961" s="107"/>
      <c r="H1961" s="59" t="s">
        <v>20</v>
      </c>
      <c r="I1961" s="46">
        <f>I1966</f>
        <v>36</v>
      </c>
      <c r="J1961" s="47">
        <f t="shared" ref="J1961:K1964" si="793">J1966</f>
        <v>36</v>
      </c>
      <c r="K1961" s="47">
        <f t="shared" si="793"/>
        <v>36</v>
      </c>
      <c r="L1961" s="28"/>
      <c r="M1961" s="28"/>
      <c r="N1961" s="21">
        <f t="shared" si="778"/>
        <v>0</v>
      </c>
      <c r="O1961" s="21">
        <f t="shared" si="779"/>
        <v>0</v>
      </c>
      <c r="P1961" s="21">
        <f t="shared" si="780"/>
        <v>0</v>
      </c>
      <c r="Q1961" s="62"/>
    </row>
    <row r="1962" spans="1:17">
      <c r="C1962" s="98"/>
      <c r="D1962" s="101"/>
      <c r="E1962" s="120"/>
      <c r="F1962" s="107"/>
      <c r="G1962" s="107"/>
      <c r="H1962" s="59" t="s">
        <v>21</v>
      </c>
      <c r="I1962" s="46">
        <f>I1967</f>
        <v>291.3</v>
      </c>
      <c r="J1962" s="47">
        <f t="shared" si="793"/>
        <v>291.3</v>
      </c>
      <c r="K1962" s="47">
        <f t="shared" si="793"/>
        <v>291.3</v>
      </c>
      <c r="L1962" s="28"/>
      <c r="M1962" s="28"/>
      <c r="N1962" s="21">
        <f t="shared" si="778"/>
        <v>0</v>
      </c>
      <c r="O1962" s="21">
        <f t="shared" si="779"/>
        <v>0</v>
      </c>
      <c r="P1962" s="21">
        <f t="shared" si="780"/>
        <v>0</v>
      </c>
      <c r="Q1962" s="62"/>
    </row>
    <row r="1963" spans="1:17">
      <c r="C1963" s="98"/>
      <c r="D1963" s="101"/>
      <c r="E1963" s="120"/>
      <c r="F1963" s="107"/>
      <c r="G1963" s="107"/>
      <c r="H1963" s="59" t="s">
        <v>31</v>
      </c>
      <c r="I1963" s="46">
        <f>I1968</f>
        <v>0</v>
      </c>
      <c r="J1963" s="47">
        <f t="shared" si="793"/>
        <v>0</v>
      </c>
      <c r="K1963" s="47">
        <f t="shared" si="793"/>
        <v>0</v>
      </c>
      <c r="L1963" s="28"/>
      <c r="M1963" s="28"/>
      <c r="N1963" s="21"/>
      <c r="O1963" s="21"/>
      <c r="P1963" s="21"/>
      <c r="Q1963" s="62"/>
    </row>
    <row r="1964" spans="1:17">
      <c r="C1964" s="99"/>
      <c r="D1964" s="102"/>
      <c r="E1964" s="121"/>
      <c r="F1964" s="108"/>
      <c r="G1964" s="108"/>
      <c r="H1964" s="59" t="s">
        <v>35</v>
      </c>
      <c r="I1964" s="46">
        <f>I1969</f>
        <v>0</v>
      </c>
      <c r="J1964" s="47">
        <f t="shared" si="793"/>
        <v>0</v>
      </c>
      <c r="K1964" s="47">
        <f t="shared" si="793"/>
        <v>0</v>
      </c>
      <c r="L1964" s="28"/>
      <c r="M1964" s="28"/>
      <c r="N1964" s="21"/>
      <c r="O1964" s="21"/>
      <c r="P1964" s="21"/>
      <c r="Q1964" s="62"/>
    </row>
    <row r="1965" spans="1:17">
      <c r="C1965" s="122" t="s">
        <v>938</v>
      </c>
      <c r="D1965" s="157" t="s">
        <v>939</v>
      </c>
      <c r="E1965" s="124" t="s">
        <v>937</v>
      </c>
      <c r="F1965" s="106">
        <v>2021</v>
      </c>
      <c r="G1965" s="106">
        <v>2021</v>
      </c>
      <c r="H1965" s="59" t="s">
        <v>19</v>
      </c>
      <c r="I1965" s="22">
        <f>I1966+I1967+I1968+I1969</f>
        <v>327.3</v>
      </c>
      <c r="J1965" s="4">
        <f t="shared" ref="J1965:M1965" si="794">J1966+J1967+J1968+J1969</f>
        <v>327.3</v>
      </c>
      <c r="K1965" s="4">
        <f t="shared" si="794"/>
        <v>327.3</v>
      </c>
      <c r="L1965" s="28">
        <f t="shared" si="794"/>
        <v>0</v>
      </c>
      <c r="M1965" s="28">
        <f t="shared" si="794"/>
        <v>0</v>
      </c>
      <c r="N1965" s="21">
        <f t="shared" si="778"/>
        <v>0</v>
      </c>
      <c r="O1965" s="21">
        <f t="shared" si="779"/>
        <v>0</v>
      </c>
      <c r="P1965" s="21">
        <f t="shared" si="780"/>
        <v>0</v>
      </c>
      <c r="Q1965" s="62"/>
    </row>
    <row r="1966" spans="1:17">
      <c r="C1966" s="122"/>
      <c r="D1966" s="157"/>
      <c r="E1966" s="124"/>
      <c r="F1966" s="107"/>
      <c r="G1966" s="107"/>
      <c r="H1966" s="59" t="s">
        <v>20</v>
      </c>
      <c r="I1966" s="31">
        <v>36</v>
      </c>
      <c r="J1966" s="32">
        <v>36</v>
      </c>
      <c r="K1966" s="32">
        <v>36</v>
      </c>
      <c r="L1966" s="28"/>
      <c r="M1966" s="28"/>
      <c r="N1966" s="21">
        <f t="shared" si="778"/>
        <v>0</v>
      </c>
      <c r="O1966" s="21">
        <f t="shared" si="779"/>
        <v>0</v>
      </c>
      <c r="P1966" s="21">
        <f t="shared" si="780"/>
        <v>0</v>
      </c>
      <c r="Q1966" s="62"/>
    </row>
    <row r="1967" spans="1:17">
      <c r="C1967" s="122"/>
      <c r="D1967" s="157"/>
      <c r="E1967" s="124"/>
      <c r="F1967" s="107"/>
      <c r="G1967" s="107"/>
      <c r="H1967" s="59" t="s">
        <v>21</v>
      </c>
      <c r="I1967" s="31">
        <v>291.3</v>
      </c>
      <c r="J1967" s="32">
        <v>291.3</v>
      </c>
      <c r="K1967" s="32">
        <v>291.3</v>
      </c>
      <c r="L1967" s="28"/>
      <c r="M1967" s="28"/>
      <c r="N1967" s="21">
        <f t="shared" si="778"/>
        <v>0</v>
      </c>
      <c r="O1967" s="21">
        <f t="shared" si="779"/>
        <v>0</v>
      </c>
      <c r="P1967" s="21">
        <f t="shared" si="780"/>
        <v>0</v>
      </c>
      <c r="Q1967" s="62"/>
    </row>
    <row r="1968" spans="1:17">
      <c r="C1968" s="122"/>
      <c r="D1968" s="157"/>
      <c r="E1968" s="124"/>
      <c r="F1968" s="107"/>
      <c r="G1968" s="107"/>
      <c r="H1968" s="59" t="s">
        <v>31</v>
      </c>
      <c r="I1968" s="31">
        <v>0</v>
      </c>
      <c r="J1968" s="32">
        <v>0</v>
      </c>
      <c r="K1968" s="32">
        <v>0</v>
      </c>
      <c r="L1968" s="28"/>
      <c r="M1968" s="28"/>
      <c r="N1968" s="21"/>
      <c r="O1968" s="21"/>
      <c r="P1968" s="21"/>
      <c r="Q1968" s="62"/>
    </row>
    <row r="1969" spans="3:17">
      <c r="C1969" s="122"/>
      <c r="D1969" s="157"/>
      <c r="E1969" s="124"/>
      <c r="F1969" s="108"/>
      <c r="G1969" s="108"/>
      <c r="H1969" s="59" t="s">
        <v>35</v>
      </c>
      <c r="I1969" s="31">
        <v>0</v>
      </c>
      <c r="J1969" s="32">
        <v>0</v>
      </c>
      <c r="K1969" s="32">
        <v>0</v>
      </c>
      <c r="L1969" s="28"/>
      <c r="M1969" s="28"/>
      <c r="N1969" s="21"/>
      <c r="O1969" s="21"/>
      <c r="P1969" s="21"/>
      <c r="Q1969" s="62"/>
    </row>
    <row r="1970" spans="3:17" hidden="1">
      <c r="C1970" s="97" t="s">
        <v>940</v>
      </c>
      <c r="D1970" s="100" t="s">
        <v>941</v>
      </c>
      <c r="E1970" s="103" t="s">
        <v>942</v>
      </c>
      <c r="F1970" s="106"/>
      <c r="G1970" s="106"/>
      <c r="H1970" s="59" t="s">
        <v>19</v>
      </c>
      <c r="I1970" s="22">
        <f>I1971+I1972+I1973+I1974</f>
        <v>0</v>
      </c>
      <c r="J1970" s="4">
        <f t="shared" ref="J1970:M1970" si="795">J1971+J1972+J1973+J1974</f>
        <v>0</v>
      </c>
      <c r="K1970" s="4">
        <f t="shared" si="795"/>
        <v>0</v>
      </c>
      <c r="L1970" s="28">
        <f t="shared" si="795"/>
        <v>0</v>
      </c>
      <c r="M1970" s="28">
        <f t="shared" si="795"/>
        <v>0</v>
      </c>
      <c r="N1970" s="21"/>
      <c r="O1970" s="21"/>
      <c r="P1970" s="21"/>
      <c r="Q1970" s="62"/>
    </row>
    <row r="1971" spans="3:17" hidden="1">
      <c r="C1971" s="98"/>
      <c r="D1971" s="101"/>
      <c r="E1971" s="104"/>
      <c r="F1971" s="107"/>
      <c r="G1971" s="107"/>
      <c r="H1971" s="59" t="s">
        <v>20</v>
      </c>
      <c r="I1971" s="46">
        <v>0</v>
      </c>
      <c r="J1971" s="47">
        <v>0</v>
      </c>
      <c r="K1971" s="47">
        <v>0</v>
      </c>
      <c r="L1971" s="28"/>
      <c r="M1971" s="28"/>
      <c r="N1971" s="21"/>
      <c r="O1971" s="21"/>
      <c r="P1971" s="21"/>
      <c r="Q1971" s="62"/>
    </row>
    <row r="1972" spans="3:17" hidden="1">
      <c r="C1972" s="98"/>
      <c r="D1972" s="101"/>
      <c r="E1972" s="104"/>
      <c r="F1972" s="107"/>
      <c r="G1972" s="107"/>
      <c r="H1972" s="59" t="s">
        <v>21</v>
      </c>
      <c r="I1972" s="46">
        <v>0</v>
      </c>
      <c r="J1972" s="47">
        <v>0</v>
      </c>
      <c r="K1972" s="47">
        <v>0</v>
      </c>
      <c r="L1972" s="28"/>
      <c r="M1972" s="28"/>
      <c r="N1972" s="21"/>
      <c r="O1972" s="21"/>
      <c r="P1972" s="21"/>
      <c r="Q1972" s="62"/>
    </row>
    <row r="1973" spans="3:17" hidden="1">
      <c r="C1973" s="98"/>
      <c r="D1973" s="101"/>
      <c r="E1973" s="104"/>
      <c r="F1973" s="107"/>
      <c r="G1973" s="107"/>
      <c r="H1973" s="59" t="s">
        <v>31</v>
      </c>
      <c r="I1973" s="46">
        <v>0</v>
      </c>
      <c r="J1973" s="47">
        <v>0</v>
      </c>
      <c r="K1973" s="47">
        <v>0</v>
      </c>
      <c r="L1973" s="28"/>
      <c r="M1973" s="28"/>
      <c r="N1973" s="21"/>
      <c r="O1973" s="21"/>
      <c r="P1973" s="21"/>
      <c r="Q1973" s="62"/>
    </row>
    <row r="1974" spans="3:17" hidden="1">
      <c r="C1974" s="99"/>
      <c r="D1974" s="102"/>
      <c r="E1974" s="105"/>
      <c r="F1974" s="108"/>
      <c r="G1974" s="108"/>
      <c r="H1974" s="59" t="s">
        <v>35</v>
      </c>
      <c r="I1974" s="46">
        <v>0</v>
      </c>
      <c r="J1974" s="47">
        <v>0</v>
      </c>
      <c r="K1974" s="47">
        <v>0</v>
      </c>
      <c r="L1974" s="28"/>
      <c r="M1974" s="28"/>
      <c r="N1974" s="21"/>
      <c r="O1974" s="21"/>
      <c r="P1974" s="21"/>
      <c r="Q1974" s="62"/>
    </row>
    <row r="1975" spans="3:17" hidden="1">
      <c r="C1975" s="97" t="s">
        <v>943</v>
      </c>
      <c r="D1975" s="100" t="s">
        <v>944</v>
      </c>
      <c r="E1975" s="103" t="s">
        <v>937</v>
      </c>
      <c r="F1975" s="106"/>
      <c r="G1975" s="106"/>
      <c r="H1975" s="59" t="s">
        <v>19</v>
      </c>
      <c r="I1975" s="22">
        <f>I1976+I1977+I1978+I1979</f>
        <v>0</v>
      </c>
      <c r="J1975" s="4">
        <f t="shared" ref="J1975:M1975" si="796">J1976+J1977+J1978+J1979</f>
        <v>0</v>
      </c>
      <c r="K1975" s="4">
        <f t="shared" si="796"/>
        <v>0</v>
      </c>
      <c r="L1975" s="28">
        <f t="shared" si="796"/>
        <v>0</v>
      </c>
      <c r="M1975" s="28">
        <f t="shared" si="796"/>
        <v>0</v>
      </c>
      <c r="N1975" s="21"/>
      <c r="O1975" s="21"/>
      <c r="P1975" s="21"/>
      <c r="Q1975" s="62"/>
    </row>
    <row r="1976" spans="3:17" hidden="1">
      <c r="C1976" s="98"/>
      <c r="D1976" s="101"/>
      <c r="E1976" s="104"/>
      <c r="F1976" s="107"/>
      <c r="G1976" s="107"/>
      <c r="H1976" s="59" t="s">
        <v>20</v>
      </c>
      <c r="I1976" s="46">
        <v>0</v>
      </c>
      <c r="J1976" s="47">
        <v>0</v>
      </c>
      <c r="K1976" s="47">
        <v>0</v>
      </c>
      <c r="L1976" s="28"/>
      <c r="M1976" s="28"/>
      <c r="N1976" s="21"/>
      <c r="O1976" s="21"/>
      <c r="P1976" s="21"/>
      <c r="Q1976" s="62"/>
    </row>
    <row r="1977" spans="3:17" hidden="1">
      <c r="C1977" s="98"/>
      <c r="D1977" s="101"/>
      <c r="E1977" s="104"/>
      <c r="F1977" s="107"/>
      <c r="G1977" s="107"/>
      <c r="H1977" s="59" t="s">
        <v>21</v>
      </c>
      <c r="I1977" s="46">
        <v>0</v>
      </c>
      <c r="J1977" s="47">
        <v>0</v>
      </c>
      <c r="K1977" s="47">
        <v>0</v>
      </c>
      <c r="L1977" s="28"/>
      <c r="M1977" s="28"/>
      <c r="N1977" s="21"/>
      <c r="O1977" s="21"/>
      <c r="P1977" s="21"/>
      <c r="Q1977" s="62"/>
    </row>
    <row r="1978" spans="3:17" hidden="1">
      <c r="C1978" s="98"/>
      <c r="D1978" s="101"/>
      <c r="E1978" s="104"/>
      <c r="F1978" s="107"/>
      <c r="G1978" s="107"/>
      <c r="H1978" s="59" t="s">
        <v>31</v>
      </c>
      <c r="I1978" s="46">
        <v>0</v>
      </c>
      <c r="J1978" s="47">
        <v>0</v>
      </c>
      <c r="K1978" s="47">
        <v>0</v>
      </c>
      <c r="L1978" s="28"/>
      <c r="M1978" s="28"/>
      <c r="N1978" s="21"/>
      <c r="O1978" s="21"/>
      <c r="P1978" s="21"/>
      <c r="Q1978" s="62"/>
    </row>
    <row r="1979" spans="3:17" hidden="1">
      <c r="C1979" s="99"/>
      <c r="D1979" s="102"/>
      <c r="E1979" s="105"/>
      <c r="F1979" s="108"/>
      <c r="G1979" s="108"/>
      <c r="H1979" s="59" t="s">
        <v>35</v>
      </c>
      <c r="I1979" s="46">
        <v>0</v>
      </c>
      <c r="J1979" s="47">
        <v>0</v>
      </c>
      <c r="K1979" s="47">
        <v>0</v>
      </c>
      <c r="L1979" s="28"/>
      <c r="M1979" s="28"/>
      <c r="N1979" s="21"/>
      <c r="O1979" s="21"/>
      <c r="P1979" s="21"/>
      <c r="Q1979" s="62"/>
    </row>
    <row r="1980" spans="3:17" hidden="1">
      <c r="C1980" s="97" t="s">
        <v>945</v>
      </c>
      <c r="D1980" s="100" t="s">
        <v>946</v>
      </c>
      <c r="E1980" s="103" t="s">
        <v>947</v>
      </c>
      <c r="F1980" s="106"/>
      <c r="G1980" s="106"/>
      <c r="H1980" s="59" t="s">
        <v>19</v>
      </c>
      <c r="I1980" s="22">
        <f>I1981+I1982+I1983+I1984</f>
        <v>0</v>
      </c>
      <c r="J1980" s="4">
        <f t="shared" ref="J1980:M1980" si="797">J1981+J1982+J1983+J1984</f>
        <v>0</v>
      </c>
      <c r="K1980" s="4">
        <f t="shared" si="797"/>
        <v>0</v>
      </c>
      <c r="L1980" s="28">
        <f t="shared" si="797"/>
        <v>0</v>
      </c>
      <c r="M1980" s="28">
        <f t="shared" si="797"/>
        <v>0</v>
      </c>
      <c r="N1980" s="21"/>
      <c r="O1980" s="21"/>
      <c r="P1980" s="21"/>
      <c r="Q1980" s="62"/>
    </row>
    <row r="1981" spans="3:17" hidden="1">
      <c r="C1981" s="98"/>
      <c r="D1981" s="101"/>
      <c r="E1981" s="104"/>
      <c r="F1981" s="107"/>
      <c r="G1981" s="107"/>
      <c r="H1981" s="59" t="s">
        <v>20</v>
      </c>
      <c r="I1981" s="46">
        <v>0</v>
      </c>
      <c r="J1981" s="47">
        <v>0</v>
      </c>
      <c r="K1981" s="47">
        <v>0</v>
      </c>
      <c r="L1981" s="28"/>
      <c r="M1981" s="28"/>
      <c r="N1981" s="21"/>
      <c r="O1981" s="21"/>
      <c r="P1981" s="21"/>
      <c r="Q1981" s="62"/>
    </row>
    <row r="1982" spans="3:17" hidden="1">
      <c r="C1982" s="98"/>
      <c r="D1982" s="101"/>
      <c r="E1982" s="104"/>
      <c r="F1982" s="107"/>
      <c r="G1982" s="107"/>
      <c r="H1982" s="59" t="s">
        <v>21</v>
      </c>
      <c r="I1982" s="46">
        <v>0</v>
      </c>
      <c r="J1982" s="47">
        <v>0</v>
      </c>
      <c r="K1982" s="47">
        <v>0</v>
      </c>
      <c r="L1982" s="28"/>
      <c r="M1982" s="28"/>
      <c r="N1982" s="21"/>
      <c r="O1982" s="21"/>
      <c r="P1982" s="21"/>
      <c r="Q1982" s="62"/>
    </row>
    <row r="1983" spans="3:17" hidden="1">
      <c r="C1983" s="98"/>
      <c r="D1983" s="101"/>
      <c r="E1983" s="104"/>
      <c r="F1983" s="107"/>
      <c r="G1983" s="107"/>
      <c r="H1983" s="59" t="s">
        <v>31</v>
      </c>
      <c r="I1983" s="46">
        <v>0</v>
      </c>
      <c r="J1983" s="47">
        <v>0</v>
      </c>
      <c r="K1983" s="47">
        <v>0</v>
      </c>
      <c r="L1983" s="28"/>
      <c r="M1983" s="28"/>
      <c r="N1983" s="21"/>
      <c r="O1983" s="21"/>
      <c r="P1983" s="21"/>
      <c r="Q1983" s="62"/>
    </row>
    <row r="1984" spans="3:17" hidden="1">
      <c r="C1984" s="99"/>
      <c r="D1984" s="102"/>
      <c r="E1984" s="105"/>
      <c r="F1984" s="108"/>
      <c r="G1984" s="108"/>
      <c r="H1984" s="59" t="s">
        <v>35</v>
      </c>
      <c r="I1984" s="46">
        <v>0</v>
      </c>
      <c r="J1984" s="47">
        <v>0</v>
      </c>
      <c r="K1984" s="47">
        <v>0</v>
      </c>
      <c r="L1984" s="28"/>
      <c r="M1984" s="28"/>
      <c r="N1984" s="21"/>
      <c r="O1984" s="21"/>
      <c r="P1984" s="21"/>
      <c r="Q1984" s="62"/>
    </row>
    <row r="1985" spans="3:17" hidden="1">
      <c r="C1985" s="97" t="s">
        <v>948</v>
      </c>
      <c r="D1985" s="100" t="s">
        <v>949</v>
      </c>
      <c r="E1985" s="103" t="s">
        <v>950</v>
      </c>
      <c r="F1985" s="106"/>
      <c r="G1985" s="106"/>
      <c r="H1985" s="59" t="s">
        <v>19</v>
      </c>
      <c r="I1985" s="22">
        <f>I1986+I1987+I1988+I1989</f>
        <v>0</v>
      </c>
      <c r="J1985" s="4">
        <f t="shared" ref="J1985:M1985" si="798">J1986+J1987+J1988+J1989</f>
        <v>0</v>
      </c>
      <c r="K1985" s="4">
        <f t="shared" si="798"/>
        <v>0</v>
      </c>
      <c r="L1985" s="28">
        <f t="shared" si="798"/>
        <v>0</v>
      </c>
      <c r="M1985" s="28">
        <f t="shared" si="798"/>
        <v>0</v>
      </c>
      <c r="N1985" s="21"/>
      <c r="O1985" s="21"/>
      <c r="P1985" s="21"/>
      <c r="Q1985" s="62"/>
    </row>
    <row r="1986" spans="3:17" hidden="1">
      <c r="C1986" s="98"/>
      <c r="D1986" s="101"/>
      <c r="E1986" s="104"/>
      <c r="F1986" s="107"/>
      <c r="G1986" s="107"/>
      <c r="H1986" s="59" t="s">
        <v>20</v>
      </c>
      <c r="I1986" s="46">
        <v>0</v>
      </c>
      <c r="J1986" s="47">
        <v>0</v>
      </c>
      <c r="K1986" s="47">
        <v>0</v>
      </c>
      <c r="L1986" s="28"/>
      <c r="M1986" s="28"/>
      <c r="N1986" s="21"/>
      <c r="O1986" s="21"/>
      <c r="P1986" s="21"/>
      <c r="Q1986" s="62"/>
    </row>
    <row r="1987" spans="3:17" hidden="1">
      <c r="C1987" s="98"/>
      <c r="D1987" s="101"/>
      <c r="E1987" s="104"/>
      <c r="F1987" s="107"/>
      <c r="G1987" s="107"/>
      <c r="H1987" s="59" t="s">
        <v>21</v>
      </c>
      <c r="I1987" s="46">
        <v>0</v>
      </c>
      <c r="J1987" s="47">
        <v>0</v>
      </c>
      <c r="K1987" s="47">
        <v>0</v>
      </c>
      <c r="L1987" s="28"/>
      <c r="M1987" s="28"/>
      <c r="N1987" s="21"/>
      <c r="O1987" s="21"/>
      <c r="P1987" s="21"/>
      <c r="Q1987" s="62"/>
    </row>
    <row r="1988" spans="3:17" hidden="1">
      <c r="C1988" s="98"/>
      <c r="D1988" s="101"/>
      <c r="E1988" s="104"/>
      <c r="F1988" s="107"/>
      <c r="G1988" s="107"/>
      <c r="H1988" s="59" t="s">
        <v>31</v>
      </c>
      <c r="I1988" s="46">
        <v>0</v>
      </c>
      <c r="J1988" s="47">
        <v>0</v>
      </c>
      <c r="K1988" s="47">
        <v>0</v>
      </c>
      <c r="L1988" s="28"/>
      <c r="M1988" s="28"/>
      <c r="N1988" s="21"/>
      <c r="O1988" s="21"/>
      <c r="P1988" s="21"/>
      <c r="Q1988" s="62"/>
    </row>
    <row r="1989" spans="3:17" hidden="1">
      <c r="C1989" s="99"/>
      <c r="D1989" s="102"/>
      <c r="E1989" s="105"/>
      <c r="F1989" s="108"/>
      <c r="G1989" s="108"/>
      <c r="H1989" s="59" t="s">
        <v>35</v>
      </c>
      <c r="I1989" s="46">
        <v>0</v>
      </c>
      <c r="J1989" s="47">
        <v>0</v>
      </c>
      <c r="K1989" s="47">
        <v>0</v>
      </c>
      <c r="L1989" s="28"/>
      <c r="M1989" s="28"/>
      <c r="N1989" s="21"/>
      <c r="O1989" s="21"/>
      <c r="P1989" s="21"/>
      <c r="Q1989" s="62"/>
    </row>
    <row r="1990" spans="3:17" hidden="1">
      <c r="C1990" s="97" t="s">
        <v>951</v>
      </c>
      <c r="D1990" s="100" t="s">
        <v>952</v>
      </c>
      <c r="E1990" s="103" t="s">
        <v>953</v>
      </c>
      <c r="F1990" s="116"/>
      <c r="G1990" s="116"/>
      <c r="H1990" s="59" t="s">
        <v>19</v>
      </c>
      <c r="I1990" s="22">
        <f>I1991+I1992+I1993+I1994</f>
        <v>0</v>
      </c>
      <c r="J1990" s="4">
        <f t="shared" ref="J1990:M1990" si="799">J1991+J1992+J1993+J1994</f>
        <v>0</v>
      </c>
      <c r="K1990" s="4">
        <f t="shared" si="799"/>
        <v>0</v>
      </c>
      <c r="L1990" s="28">
        <f t="shared" si="799"/>
        <v>0</v>
      </c>
      <c r="M1990" s="28">
        <f t="shared" si="799"/>
        <v>0</v>
      </c>
      <c r="N1990" s="21"/>
      <c r="O1990" s="21"/>
      <c r="P1990" s="21"/>
      <c r="Q1990" s="62"/>
    </row>
    <row r="1991" spans="3:17" hidden="1">
      <c r="C1991" s="98"/>
      <c r="D1991" s="101"/>
      <c r="E1991" s="104"/>
      <c r="F1991" s="117"/>
      <c r="G1991" s="117"/>
      <c r="H1991" s="59" t="s">
        <v>20</v>
      </c>
      <c r="I1991" s="31">
        <v>0</v>
      </c>
      <c r="J1991" s="32">
        <v>0</v>
      </c>
      <c r="K1991" s="32">
        <v>0</v>
      </c>
      <c r="L1991" s="28"/>
      <c r="M1991" s="28"/>
      <c r="N1991" s="21"/>
      <c r="O1991" s="21"/>
      <c r="P1991" s="21"/>
      <c r="Q1991" s="62"/>
    </row>
    <row r="1992" spans="3:17" hidden="1">
      <c r="C1992" s="98"/>
      <c r="D1992" s="101"/>
      <c r="E1992" s="104"/>
      <c r="F1992" s="117"/>
      <c r="G1992" s="117"/>
      <c r="H1992" s="59" t="s">
        <v>21</v>
      </c>
      <c r="I1992" s="31">
        <v>0</v>
      </c>
      <c r="J1992" s="32">
        <v>0</v>
      </c>
      <c r="K1992" s="32">
        <v>0</v>
      </c>
      <c r="L1992" s="28"/>
      <c r="M1992" s="28"/>
      <c r="N1992" s="21"/>
      <c r="O1992" s="21"/>
      <c r="P1992" s="21"/>
      <c r="Q1992" s="62"/>
    </row>
    <row r="1993" spans="3:17" hidden="1">
      <c r="C1993" s="98"/>
      <c r="D1993" s="101"/>
      <c r="E1993" s="104"/>
      <c r="F1993" s="117"/>
      <c r="G1993" s="117"/>
      <c r="H1993" s="59" t="s">
        <v>31</v>
      </c>
      <c r="I1993" s="31">
        <v>0</v>
      </c>
      <c r="J1993" s="32">
        <v>0</v>
      </c>
      <c r="K1993" s="32">
        <v>0</v>
      </c>
      <c r="L1993" s="28"/>
      <c r="M1993" s="28"/>
      <c r="N1993" s="21"/>
      <c r="O1993" s="21"/>
      <c r="P1993" s="21"/>
      <c r="Q1993" s="62"/>
    </row>
    <row r="1994" spans="3:17" hidden="1">
      <c r="C1994" s="99"/>
      <c r="D1994" s="102"/>
      <c r="E1994" s="105"/>
      <c r="F1994" s="118"/>
      <c r="G1994" s="118"/>
      <c r="H1994" s="59" t="s">
        <v>35</v>
      </c>
      <c r="I1994" s="31">
        <v>0</v>
      </c>
      <c r="J1994" s="32">
        <v>0</v>
      </c>
      <c r="K1994" s="32">
        <v>0</v>
      </c>
      <c r="L1994" s="28"/>
      <c r="M1994" s="28"/>
      <c r="N1994" s="21"/>
      <c r="O1994" s="21"/>
      <c r="P1994" s="21"/>
      <c r="Q1994" s="62"/>
    </row>
    <row r="1995" spans="3:17" hidden="1">
      <c r="C1995" s="97" t="s">
        <v>954</v>
      </c>
      <c r="D1995" s="100" t="s">
        <v>955</v>
      </c>
      <c r="E1995" s="103" t="s">
        <v>950</v>
      </c>
      <c r="F1995" s="106"/>
      <c r="G1995" s="106"/>
      <c r="H1995" s="59" t="s">
        <v>19</v>
      </c>
      <c r="I1995" s="22">
        <f>I1996+I1997+I1998+I1999</f>
        <v>0</v>
      </c>
      <c r="J1995" s="4">
        <f t="shared" ref="J1995:M1995" si="800">J1996+J1997+J1998+J1999</f>
        <v>0</v>
      </c>
      <c r="K1995" s="4">
        <f t="shared" si="800"/>
        <v>0</v>
      </c>
      <c r="L1995" s="28">
        <f t="shared" si="800"/>
        <v>0</v>
      </c>
      <c r="M1995" s="28">
        <f t="shared" si="800"/>
        <v>0</v>
      </c>
      <c r="N1995" s="21"/>
      <c r="O1995" s="21"/>
      <c r="P1995" s="21"/>
      <c r="Q1995" s="62"/>
    </row>
    <row r="1996" spans="3:17" hidden="1">
      <c r="C1996" s="98"/>
      <c r="D1996" s="101"/>
      <c r="E1996" s="104"/>
      <c r="F1996" s="107"/>
      <c r="G1996" s="107"/>
      <c r="H1996" s="59" t="s">
        <v>20</v>
      </c>
      <c r="I1996" s="46">
        <v>0</v>
      </c>
      <c r="J1996" s="47">
        <v>0</v>
      </c>
      <c r="K1996" s="47">
        <v>0</v>
      </c>
      <c r="L1996" s="28"/>
      <c r="M1996" s="28"/>
      <c r="N1996" s="21"/>
      <c r="O1996" s="21"/>
      <c r="P1996" s="21"/>
      <c r="Q1996" s="62"/>
    </row>
    <row r="1997" spans="3:17" hidden="1">
      <c r="C1997" s="98"/>
      <c r="D1997" s="101"/>
      <c r="E1997" s="104"/>
      <c r="F1997" s="107"/>
      <c r="G1997" s="107"/>
      <c r="H1997" s="59" t="s">
        <v>21</v>
      </c>
      <c r="I1997" s="46">
        <v>0</v>
      </c>
      <c r="J1997" s="47">
        <v>0</v>
      </c>
      <c r="K1997" s="47">
        <v>0</v>
      </c>
      <c r="L1997" s="28"/>
      <c r="M1997" s="28"/>
      <c r="N1997" s="21"/>
      <c r="O1997" s="21"/>
      <c r="P1997" s="21"/>
      <c r="Q1997" s="62"/>
    </row>
    <row r="1998" spans="3:17" hidden="1">
      <c r="C1998" s="98"/>
      <c r="D1998" s="101"/>
      <c r="E1998" s="104"/>
      <c r="F1998" s="107"/>
      <c r="G1998" s="107"/>
      <c r="H1998" s="59" t="s">
        <v>31</v>
      </c>
      <c r="I1998" s="46">
        <v>0</v>
      </c>
      <c r="J1998" s="47">
        <v>0</v>
      </c>
      <c r="K1998" s="47">
        <v>0</v>
      </c>
      <c r="L1998" s="28"/>
      <c r="M1998" s="28"/>
      <c r="N1998" s="21"/>
      <c r="O1998" s="21"/>
      <c r="P1998" s="21"/>
      <c r="Q1998" s="62"/>
    </row>
    <row r="1999" spans="3:17" hidden="1">
      <c r="C1999" s="99"/>
      <c r="D1999" s="102"/>
      <c r="E1999" s="105"/>
      <c r="F1999" s="108"/>
      <c r="G1999" s="108"/>
      <c r="H1999" s="59" t="s">
        <v>35</v>
      </c>
      <c r="I1999" s="46">
        <v>0</v>
      </c>
      <c r="J1999" s="47">
        <v>0</v>
      </c>
      <c r="K1999" s="47">
        <v>0</v>
      </c>
      <c r="L1999" s="28"/>
      <c r="M1999" s="28"/>
      <c r="N1999" s="21"/>
      <c r="O1999" s="21"/>
      <c r="P1999" s="21"/>
      <c r="Q1999" s="62"/>
    </row>
    <row r="2000" spans="3:17">
      <c r="C2000" s="97" t="s">
        <v>940</v>
      </c>
      <c r="D2000" s="100" t="s">
        <v>956</v>
      </c>
      <c r="E2000" s="103" t="s">
        <v>950</v>
      </c>
      <c r="F2000" s="106">
        <v>2021</v>
      </c>
      <c r="G2000" s="106">
        <v>2021</v>
      </c>
      <c r="H2000" s="59" t="s">
        <v>19</v>
      </c>
      <c r="I2000" s="22">
        <f>I2001+I2002+I2003+I2004</f>
        <v>1200</v>
      </c>
      <c r="J2000" s="4">
        <f t="shared" ref="J2000:M2000" si="801">J2001+J2002+J2003+J2004</f>
        <v>1200</v>
      </c>
      <c r="K2000" s="4">
        <f t="shared" si="801"/>
        <v>1200</v>
      </c>
      <c r="L2000" s="28">
        <f t="shared" si="801"/>
        <v>0</v>
      </c>
      <c r="M2000" s="28">
        <f t="shared" si="801"/>
        <v>0</v>
      </c>
      <c r="N2000" s="21">
        <f t="shared" ref="N2000:N2052" si="802">M2000/I2000*100</f>
        <v>0</v>
      </c>
      <c r="O2000" s="21">
        <f t="shared" ref="O2000:O2052" si="803">M2000/J2000*100</f>
        <v>0</v>
      </c>
      <c r="P2000" s="21">
        <f t="shared" ref="P2000:P2052" si="804">L2000/K2000*100</f>
        <v>0</v>
      </c>
      <c r="Q2000" s="62"/>
    </row>
    <row r="2001" spans="3:17">
      <c r="C2001" s="98"/>
      <c r="D2001" s="101"/>
      <c r="E2001" s="104"/>
      <c r="F2001" s="107"/>
      <c r="G2001" s="107"/>
      <c r="H2001" s="59" t="s">
        <v>20</v>
      </c>
      <c r="I2001" s="46">
        <f>I2006+I2011+I2016+I2021+I2026+I2031+I2036</f>
        <v>132</v>
      </c>
      <c r="J2001" s="47">
        <f t="shared" ref="J2001:K2002" si="805">J2006+J2011+J2016+J2021+J2026+J2031+J2036</f>
        <v>132</v>
      </c>
      <c r="K2001" s="47">
        <f t="shared" si="805"/>
        <v>132</v>
      </c>
      <c r="L2001" s="28"/>
      <c r="M2001" s="28"/>
      <c r="N2001" s="21">
        <f t="shared" si="802"/>
        <v>0</v>
      </c>
      <c r="O2001" s="21">
        <f t="shared" si="803"/>
        <v>0</v>
      </c>
      <c r="P2001" s="21">
        <f t="shared" si="804"/>
        <v>0</v>
      </c>
      <c r="Q2001" s="62"/>
    </row>
    <row r="2002" spans="3:17">
      <c r="C2002" s="98"/>
      <c r="D2002" s="101"/>
      <c r="E2002" s="104"/>
      <c r="F2002" s="107"/>
      <c r="G2002" s="107"/>
      <c r="H2002" s="59" t="s">
        <v>21</v>
      </c>
      <c r="I2002" s="46">
        <f>I2007+I2012+I2017+I2022+I2027+I2032+I2037</f>
        <v>1068</v>
      </c>
      <c r="J2002" s="47">
        <f t="shared" si="805"/>
        <v>1068</v>
      </c>
      <c r="K2002" s="47">
        <f t="shared" si="805"/>
        <v>1068</v>
      </c>
      <c r="L2002" s="28"/>
      <c r="M2002" s="28"/>
      <c r="N2002" s="21">
        <f t="shared" si="802"/>
        <v>0</v>
      </c>
      <c r="O2002" s="21">
        <f t="shared" si="803"/>
        <v>0</v>
      </c>
      <c r="P2002" s="21">
        <f t="shared" si="804"/>
        <v>0</v>
      </c>
      <c r="Q2002" s="62"/>
    </row>
    <row r="2003" spans="3:17">
      <c r="C2003" s="98"/>
      <c r="D2003" s="101"/>
      <c r="E2003" s="104"/>
      <c r="F2003" s="107"/>
      <c r="G2003" s="107"/>
      <c r="H2003" s="59" t="s">
        <v>31</v>
      </c>
      <c r="I2003" s="46">
        <f t="shared" ref="I2003:K2004" si="806">I2008+I2013+I2018+I2023+I2028+I2033</f>
        <v>0</v>
      </c>
      <c r="J2003" s="47">
        <f t="shared" si="806"/>
        <v>0</v>
      </c>
      <c r="K2003" s="47">
        <f t="shared" si="806"/>
        <v>0</v>
      </c>
      <c r="L2003" s="28"/>
      <c r="M2003" s="28"/>
      <c r="N2003" s="21"/>
      <c r="O2003" s="21"/>
      <c r="P2003" s="21"/>
      <c r="Q2003" s="62"/>
    </row>
    <row r="2004" spans="3:17">
      <c r="C2004" s="99"/>
      <c r="D2004" s="102"/>
      <c r="E2004" s="105"/>
      <c r="F2004" s="108"/>
      <c r="G2004" s="108"/>
      <c r="H2004" s="59" t="s">
        <v>35</v>
      </c>
      <c r="I2004" s="46">
        <f t="shared" si="806"/>
        <v>0</v>
      </c>
      <c r="J2004" s="47">
        <f t="shared" si="806"/>
        <v>0</v>
      </c>
      <c r="K2004" s="47">
        <f t="shared" si="806"/>
        <v>0</v>
      </c>
      <c r="L2004" s="28"/>
      <c r="M2004" s="28"/>
      <c r="N2004" s="21"/>
      <c r="O2004" s="21"/>
      <c r="P2004" s="21"/>
      <c r="Q2004" s="62"/>
    </row>
    <row r="2005" spans="3:17">
      <c r="C2005" s="97" t="s">
        <v>957</v>
      </c>
      <c r="D2005" s="100" t="s">
        <v>958</v>
      </c>
      <c r="E2005" s="103" t="s">
        <v>950</v>
      </c>
      <c r="F2005" s="106">
        <v>2021</v>
      </c>
      <c r="G2005" s="106">
        <v>2021</v>
      </c>
      <c r="H2005" s="59" t="s">
        <v>19</v>
      </c>
      <c r="I2005" s="22">
        <f>I2006+I2007+I2008+I2009</f>
        <v>100</v>
      </c>
      <c r="J2005" s="4">
        <f t="shared" ref="J2005:M2005" si="807">J2006+J2007+J2008+J2009</f>
        <v>100</v>
      </c>
      <c r="K2005" s="4">
        <f t="shared" si="807"/>
        <v>100</v>
      </c>
      <c r="L2005" s="28">
        <f t="shared" si="807"/>
        <v>0</v>
      </c>
      <c r="M2005" s="28">
        <f t="shared" si="807"/>
        <v>0</v>
      </c>
      <c r="N2005" s="21">
        <f t="shared" si="802"/>
        <v>0</v>
      </c>
      <c r="O2005" s="21">
        <f t="shared" si="803"/>
        <v>0</v>
      </c>
      <c r="P2005" s="21">
        <f t="shared" si="804"/>
        <v>0</v>
      </c>
      <c r="Q2005" s="62"/>
    </row>
    <row r="2006" spans="3:17">
      <c r="C2006" s="98"/>
      <c r="D2006" s="101"/>
      <c r="E2006" s="104"/>
      <c r="F2006" s="107"/>
      <c r="G2006" s="107"/>
      <c r="H2006" s="59" t="s">
        <v>20</v>
      </c>
      <c r="I2006" s="46">
        <v>11</v>
      </c>
      <c r="J2006" s="47">
        <v>11</v>
      </c>
      <c r="K2006" s="47">
        <v>11</v>
      </c>
      <c r="L2006" s="28"/>
      <c r="M2006" s="28"/>
      <c r="N2006" s="21">
        <f t="shared" si="802"/>
        <v>0</v>
      </c>
      <c r="O2006" s="21">
        <f t="shared" si="803"/>
        <v>0</v>
      </c>
      <c r="P2006" s="21">
        <f t="shared" si="804"/>
        <v>0</v>
      </c>
      <c r="Q2006" s="62"/>
    </row>
    <row r="2007" spans="3:17">
      <c r="C2007" s="98"/>
      <c r="D2007" s="101"/>
      <c r="E2007" s="104"/>
      <c r="F2007" s="107"/>
      <c r="G2007" s="107"/>
      <c r="H2007" s="59" t="s">
        <v>21</v>
      </c>
      <c r="I2007" s="46">
        <v>89</v>
      </c>
      <c r="J2007" s="47">
        <v>89</v>
      </c>
      <c r="K2007" s="47">
        <v>89</v>
      </c>
      <c r="L2007" s="28"/>
      <c r="M2007" s="28"/>
      <c r="N2007" s="21">
        <f t="shared" si="802"/>
        <v>0</v>
      </c>
      <c r="O2007" s="21">
        <f t="shared" si="803"/>
        <v>0</v>
      </c>
      <c r="P2007" s="21">
        <f t="shared" si="804"/>
        <v>0</v>
      </c>
      <c r="Q2007" s="62"/>
    </row>
    <row r="2008" spans="3:17">
      <c r="C2008" s="98"/>
      <c r="D2008" s="101"/>
      <c r="E2008" s="104"/>
      <c r="F2008" s="107"/>
      <c r="G2008" s="107"/>
      <c r="H2008" s="59" t="s">
        <v>31</v>
      </c>
      <c r="I2008" s="46">
        <v>0</v>
      </c>
      <c r="J2008" s="47">
        <v>0</v>
      </c>
      <c r="K2008" s="47">
        <v>0</v>
      </c>
      <c r="L2008" s="28"/>
      <c r="M2008" s="28"/>
      <c r="N2008" s="21"/>
      <c r="O2008" s="21"/>
      <c r="P2008" s="21"/>
      <c r="Q2008" s="62"/>
    </row>
    <row r="2009" spans="3:17">
      <c r="C2009" s="99"/>
      <c r="D2009" s="102"/>
      <c r="E2009" s="105"/>
      <c r="F2009" s="108"/>
      <c r="G2009" s="108"/>
      <c r="H2009" s="59" t="s">
        <v>35</v>
      </c>
      <c r="I2009" s="46">
        <v>0</v>
      </c>
      <c r="J2009" s="47">
        <v>0</v>
      </c>
      <c r="K2009" s="47">
        <v>0</v>
      </c>
      <c r="L2009" s="28"/>
      <c r="M2009" s="28"/>
      <c r="N2009" s="21"/>
      <c r="O2009" s="21"/>
      <c r="P2009" s="21"/>
      <c r="Q2009" s="62"/>
    </row>
    <row r="2010" spans="3:17">
      <c r="C2010" s="122" t="s">
        <v>959</v>
      </c>
      <c r="D2010" s="157" t="s">
        <v>960</v>
      </c>
      <c r="E2010" s="124" t="s">
        <v>950</v>
      </c>
      <c r="F2010" s="106">
        <v>2021</v>
      </c>
      <c r="G2010" s="106">
        <v>2021</v>
      </c>
      <c r="H2010" s="59" t="s">
        <v>19</v>
      </c>
      <c r="I2010" s="22">
        <f>I2011+I2012+I2013+I2014</f>
        <v>200</v>
      </c>
      <c r="J2010" s="4">
        <f t="shared" ref="J2010:M2010" si="808">J2011+J2012+J2013+J2014</f>
        <v>200</v>
      </c>
      <c r="K2010" s="4">
        <f t="shared" si="808"/>
        <v>200</v>
      </c>
      <c r="L2010" s="28">
        <f t="shared" si="808"/>
        <v>0</v>
      </c>
      <c r="M2010" s="28">
        <f t="shared" si="808"/>
        <v>0</v>
      </c>
      <c r="N2010" s="21">
        <f t="shared" si="802"/>
        <v>0</v>
      </c>
      <c r="O2010" s="21">
        <f t="shared" si="803"/>
        <v>0</v>
      </c>
      <c r="P2010" s="21">
        <f t="shared" si="804"/>
        <v>0</v>
      </c>
      <c r="Q2010" s="62"/>
    </row>
    <row r="2011" spans="3:17">
      <c r="C2011" s="122"/>
      <c r="D2011" s="157"/>
      <c r="E2011" s="124"/>
      <c r="F2011" s="107"/>
      <c r="G2011" s="107"/>
      <c r="H2011" s="59" t="s">
        <v>20</v>
      </c>
      <c r="I2011" s="46">
        <v>22</v>
      </c>
      <c r="J2011" s="47">
        <v>22</v>
      </c>
      <c r="K2011" s="47">
        <v>22</v>
      </c>
      <c r="L2011" s="28"/>
      <c r="M2011" s="28"/>
      <c r="N2011" s="21">
        <f t="shared" si="802"/>
        <v>0</v>
      </c>
      <c r="O2011" s="21">
        <f t="shared" si="803"/>
        <v>0</v>
      </c>
      <c r="P2011" s="21">
        <f t="shared" si="804"/>
        <v>0</v>
      </c>
      <c r="Q2011" s="62"/>
    </row>
    <row r="2012" spans="3:17">
      <c r="C2012" s="122"/>
      <c r="D2012" s="157"/>
      <c r="E2012" s="124"/>
      <c r="F2012" s="107"/>
      <c r="G2012" s="107"/>
      <c r="H2012" s="59" t="s">
        <v>21</v>
      </c>
      <c r="I2012" s="46">
        <v>178</v>
      </c>
      <c r="J2012" s="47">
        <v>178</v>
      </c>
      <c r="K2012" s="47">
        <v>178</v>
      </c>
      <c r="L2012" s="28"/>
      <c r="M2012" s="28"/>
      <c r="N2012" s="21">
        <f t="shared" si="802"/>
        <v>0</v>
      </c>
      <c r="O2012" s="21">
        <f t="shared" si="803"/>
        <v>0</v>
      </c>
      <c r="P2012" s="21">
        <f t="shared" si="804"/>
        <v>0</v>
      </c>
      <c r="Q2012" s="62"/>
    </row>
    <row r="2013" spans="3:17">
      <c r="C2013" s="122"/>
      <c r="D2013" s="157"/>
      <c r="E2013" s="124"/>
      <c r="F2013" s="107"/>
      <c r="G2013" s="107"/>
      <c r="H2013" s="59" t="s">
        <v>31</v>
      </c>
      <c r="I2013" s="46">
        <v>0</v>
      </c>
      <c r="J2013" s="47">
        <v>0</v>
      </c>
      <c r="K2013" s="47">
        <v>0</v>
      </c>
      <c r="L2013" s="28"/>
      <c r="M2013" s="28"/>
      <c r="N2013" s="21"/>
      <c r="O2013" s="21"/>
      <c r="P2013" s="21"/>
      <c r="Q2013" s="62"/>
    </row>
    <row r="2014" spans="3:17">
      <c r="C2014" s="122"/>
      <c r="D2014" s="157"/>
      <c r="E2014" s="124"/>
      <c r="F2014" s="108"/>
      <c r="G2014" s="108"/>
      <c r="H2014" s="59" t="s">
        <v>35</v>
      </c>
      <c r="I2014" s="46">
        <v>0</v>
      </c>
      <c r="J2014" s="47">
        <v>0</v>
      </c>
      <c r="K2014" s="47">
        <v>0</v>
      </c>
      <c r="L2014" s="28"/>
      <c r="M2014" s="28"/>
      <c r="N2014" s="21"/>
      <c r="O2014" s="21"/>
      <c r="P2014" s="21"/>
      <c r="Q2014" s="62"/>
    </row>
    <row r="2015" spans="3:17">
      <c r="C2015" s="122" t="s">
        <v>961</v>
      </c>
      <c r="D2015" s="157" t="s">
        <v>962</v>
      </c>
      <c r="E2015" s="124" t="s">
        <v>950</v>
      </c>
      <c r="F2015" s="106">
        <v>2021</v>
      </c>
      <c r="G2015" s="106">
        <v>2021</v>
      </c>
      <c r="H2015" s="59" t="s">
        <v>19</v>
      </c>
      <c r="I2015" s="22">
        <f>I2016+I2017+I2018+I2019</f>
        <v>100</v>
      </c>
      <c r="J2015" s="4">
        <f t="shared" ref="J2015:M2015" si="809">J2016+J2017+J2018+J2019</f>
        <v>100</v>
      </c>
      <c r="K2015" s="4">
        <f t="shared" si="809"/>
        <v>100</v>
      </c>
      <c r="L2015" s="28">
        <f t="shared" si="809"/>
        <v>0</v>
      </c>
      <c r="M2015" s="28">
        <f t="shared" si="809"/>
        <v>0</v>
      </c>
      <c r="N2015" s="21">
        <f t="shared" si="802"/>
        <v>0</v>
      </c>
      <c r="O2015" s="21">
        <f t="shared" si="803"/>
        <v>0</v>
      </c>
      <c r="P2015" s="21">
        <f t="shared" si="804"/>
        <v>0</v>
      </c>
      <c r="Q2015" s="62"/>
    </row>
    <row r="2016" spans="3:17">
      <c r="C2016" s="122"/>
      <c r="D2016" s="157"/>
      <c r="E2016" s="124"/>
      <c r="F2016" s="107"/>
      <c r="G2016" s="107"/>
      <c r="H2016" s="59" t="s">
        <v>20</v>
      </c>
      <c r="I2016" s="46">
        <v>11</v>
      </c>
      <c r="J2016" s="47">
        <v>11</v>
      </c>
      <c r="K2016" s="47">
        <v>11</v>
      </c>
      <c r="L2016" s="28"/>
      <c r="M2016" s="28"/>
      <c r="N2016" s="21">
        <f t="shared" si="802"/>
        <v>0</v>
      </c>
      <c r="O2016" s="21">
        <f t="shared" si="803"/>
        <v>0</v>
      </c>
      <c r="P2016" s="21">
        <f t="shared" si="804"/>
        <v>0</v>
      </c>
      <c r="Q2016" s="62"/>
    </row>
    <row r="2017" spans="3:17">
      <c r="C2017" s="122"/>
      <c r="D2017" s="157"/>
      <c r="E2017" s="124"/>
      <c r="F2017" s="107"/>
      <c r="G2017" s="107"/>
      <c r="H2017" s="59" t="s">
        <v>21</v>
      </c>
      <c r="I2017" s="46">
        <v>89</v>
      </c>
      <c r="J2017" s="47">
        <v>89</v>
      </c>
      <c r="K2017" s="47">
        <v>89</v>
      </c>
      <c r="L2017" s="28"/>
      <c r="M2017" s="28"/>
      <c r="N2017" s="21">
        <f t="shared" si="802"/>
        <v>0</v>
      </c>
      <c r="O2017" s="21">
        <f t="shared" si="803"/>
        <v>0</v>
      </c>
      <c r="P2017" s="21">
        <f t="shared" si="804"/>
        <v>0</v>
      </c>
      <c r="Q2017" s="62"/>
    </row>
    <row r="2018" spans="3:17">
      <c r="C2018" s="122"/>
      <c r="D2018" s="157"/>
      <c r="E2018" s="124"/>
      <c r="F2018" s="107"/>
      <c r="G2018" s="107"/>
      <c r="H2018" s="59" t="s">
        <v>31</v>
      </c>
      <c r="I2018" s="46">
        <v>0</v>
      </c>
      <c r="J2018" s="47">
        <v>0</v>
      </c>
      <c r="K2018" s="47">
        <v>0</v>
      </c>
      <c r="L2018" s="28"/>
      <c r="M2018" s="28"/>
      <c r="N2018" s="21"/>
      <c r="O2018" s="21"/>
      <c r="P2018" s="21"/>
      <c r="Q2018" s="62"/>
    </row>
    <row r="2019" spans="3:17">
      <c r="C2019" s="122"/>
      <c r="D2019" s="157"/>
      <c r="E2019" s="124"/>
      <c r="F2019" s="108"/>
      <c r="G2019" s="108"/>
      <c r="H2019" s="59" t="s">
        <v>35</v>
      </c>
      <c r="I2019" s="46">
        <v>0</v>
      </c>
      <c r="J2019" s="47">
        <v>0</v>
      </c>
      <c r="K2019" s="47">
        <v>0</v>
      </c>
      <c r="L2019" s="28"/>
      <c r="M2019" s="28"/>
      <c r="N2019" s="21"/>
      <c r="O2019" s="21"/>
      <c r="P2019" s="21"/>
      <c r="Q2019" s="62"/>
    </row>
    <row r="2020" spans="3:17">
      <c r="C2020" s="122" t="s">
        <v>963</v>
      </c>
      <c r="D2020" s="157" t="s">
        <v>964</v>
      </c>
      <c r="E2020" s="124" t="s">
        <v>950</v>
      </c>
      <c r="F2020" s="106">
        <v>2021</v>
      </c>
      <c r="G2020" s="106">
        <v>2021</v>
      </c>
      <c r="H2020" s="59" t="s">
        <v>19</v>
      </c>
      <c r="I2020" s="22">
        <f>I2021+I2022+I2023+I2024</f>
        <v>100</v>
      </c>
      <c r="J2020" s="4">
        <f t="shared" ref="J2020:M2020" si="810">J2021+J2022+J2023+J2024</f>
        <v>100</v>
      </c>
      <c r="K2020" s="4">
        <f t="shared" si="810"/>
        <v>100</v>
      </c>
      <c r="L2020" s="28">
        <f t="shared" si="810"/>
        <v>0</v>
      </c>
      <c r="M2020" s="28">
        <f t="shared" si="810"/>
        <v>0</v>
      </c>
      <c r="N2020" s="21">
        <f t="shared" si="802"/>
        <v>0</v>
      </c>
      <c r="O2020" s="21">
        <f t="shared" si="803"/>
        <v>0</v>
      </c>
      <c r="P2020" s="21">
        <f t="shared" si="804"/>
        <v>0</v>
      </c>
      <c r="Q2020" s="62"/>
    </row>
    <row r="2021" spans="3:17">
      <c r="C2021" s="122"/>
      <c r="D2021" s="157"/>
      <c r="E2021" s="124"/>
      <c r="F2021" s="107"/>
      <c r="G2021" s="107"/>
      <c r="H2021" s="59" t="s">
        <v>20</v>
      </c>
      <c r="I2021" s="46">
        <v>11</v>
      </c>
      <c r="J2021" s="47">
        <v>11</v>
      </c>
      <c r="K2021" s="47">
        <v>11</v>
      </c>
      <c r="L2021" s="28"/>
      <c r="M2021" s="28"/>
      <c r="N2021" s="21">
        <f t="shared" si="802"/>
        <v>0</v>
      </c>
      <c r="O2021" s="21">
        <f t="shared" si="803"/>
        <v>0</v>
      </c>
      <c r="P2021" s="21">
        <f t="shared" si="804"/>
        <v>0</v>
      </c>
      <c r="Q2021" s="62"/>
    </row>
    <row r="2022" spans="3:17">
      <c r="C2022" s="122"/>
      <c r="D2022" s="157"/>
      <c r="E2022" s="124"/>
      <c r="F2022" s="107"/>
      <c r="G2022" s="107"/>
      <c r="H2022" s="59" t="s">
        <v>21</v>
      </c>
      <c r="I2022" s="46">
        <v>89</v>
      </c>
      <c r="J2022" s="47">
        <v>89</v>
      </c>
      <c r="K2022" s="47">
        <v>89</v>
      </c>
      <c r="L2022" s="28"/>
      <c r="M2022" s="28"/>
      <c r="N2022" s="21">
        <f t="shared" si="802"/>
        <v>0</v>
      </c>
      <c r="O2022" s="21">
        <f t="shared" si="803"/>
        <v>0</v>
      </c>
      <c r="P2022" s="21">
        <f t="shared" si="804"/>
        <v>0</v>
      </c>
      <c r="Q2022" s="62"/>
    </row>
    <row r="2023" spans="3:17">
      <c r="C2023" s="122"/>
      <c r="D2023" s="157"/>
      <c r="E2023" s="124"/>
      <c r="F2023" s="107"/>
      <c r="G2023" s="107"/>
      <c r="H2023" s="59" t="s">
        <v>31</v>
      </c>
      <c r="I2023" s="46">
        <v>0</v>
      </c>
      <c r="J2023" s="47">
        <v>0</v>
      </c>
      <c r="K2023" s="47">
        <v>0</v>
      </c>
      <c r="L2023" s="28"/>
      <c r="M2023" s="28"/>
      <c r="N2023" s="21"/>
      <c r="O2023" s="21"/>
      <c r="P2023" s="21"/>
      <c r="Q2023" s="62"/>
    </row>
    <row r="2024" spans="3:17">
      <c r="C2024" s="122"/>
      <c r="D2024" s="157"/>
      <c r="E2024" s="124"/>
      <c r="F2024" s="108"/>
      <c r="G2024" s="108"/>
      <c r="H2024" s="59" t="s">
        <v>35</v>
      </c>
      <c r="I2024" s="46">
        <v>0</v>
      </c>
      <c r="J2024" s="47">
        <v>0</v>
      </c>
      <c r="K2024" s="47">
        <v>0</v>
      </c>
      <c r="L2024" s="28"/>
      <c r="M2024" s="28"/>
      <c r="N2024" s="21"/>
      <c r="O2024" s="21"/>
      <c r="P2024" s="21"/>
      <c r="Q2024" s="62"/>
    </row>
    <row r="2025" spans="3:17">
      <c r="C2025" s="97" t="s">
        <v>965</v>
      </c>
      <c r="D2025" s="113" t="s">
        <v>966</v>
      </c>
      <c r="E2025" s="124" t="s">
        <v>950</v>
      </c>
      <c r="F2025" s="106">
        <v>2021</v>
      </c>
      <c r="G2025" s="106">
        <v>2021</v>
      </c>
      <c r="H2025" s="59" t="s">
        <v>19</v>
      </c>
      <c r="I2025" s="22">
        <f>I2026+I2027+I2028+I2029</f>
        <v>100</v>
      </c>
      <c r="J2025" s="4">
        <f t="shared" ref="J2025:M2025" si="811">J2026+J2027+J2028+J2029</f>
        <v>100</v>
      </c>
      <c r="K2025" s="4">
        <f t="shared" si="811"/>
        <v>100</v>
      </c>
      <c r="L2025" s="28">
        <f t="shared" si="811"/>
        <v>0</v>
      </c>
      <c r="M2025" s="28">
        <f t="shared" si="811"/>
        <v>0</v>
      </c>
      <c r="N2025" s="21">
        <f t="shared" si="802"/>
        <v>0</v>
      </c>
      <c r="O2025" s="21">
        <f t="shared" si="803"/>
        <v>0</v>
      </c>
      <c r="P2025" s="21">
        <f t="shared" si="804"/>
        <v>0</v>
      </c>
      <c r="Q2025" s="62"/>
    </row>
    <row r="2026" spans="3:17">
      <c r="C2026" s="98"/>
      <c r="D2026" s="114"/>
      <c r="E2026" s="124"/>
      <c r="F2026" s="107"/>
      <c r="G2026" s="107"/>
      <c r="H2026" s="59" t="s">
        <v>20</v>
      </c>
      <c r="I2026" s="46">
        <v>11</v>
      </c>
      <c r="J2026" s="47">
        <v>11</v>
      </c>
      <c r="K2026" s="47">
        <v>11</v>
      </c>
      <c r="L2026" s="28"/>
      <c r="M2026" s="28"/>
      <c r="N2026" s="21">
        <f t="shared" si="802"/>
        <v>0</v>
      </c>
      <c r="O2026" s="21">
        <f t="shared" si="803"/>
        <v>0</v>
      </c>
      <c r="P2026" s="21">
        <f t="shared" si="804"/>
        <v>0</v>
      </c>
      <c r="Q2026" s="62"/>
    </row>
    <row r="2027" spans="3:17">
      <c r="C2027" s="98"/>
      <c r="D2027" s="114"/>
      <c r="E2027" s="124"/>
      <c r="F2027" s="107"/>
      <c r="G2027" s="107"/>
      <c r="H2027" s="59" t="s">
        <v>21</v>
      </c>
      <c r="I2027" s="46">
        <v>89</v>
      </c>
      <c r="J2027" s="47">
        <v>89</v>
      </c>
      <c r="K2027" s="47">
        <v>89</v>
      </c>
      <c r="L2027" s="28"/>
      <c r="M2027" s="28"/>
      <c r="N2027" s="21">
        <f t="shared" si="802"/>
        <v>0</v>
      </c>
      <c r="O2027" s="21">
        <f t="shared" si="803"/>
        <v>0</v>
      </c>
      <c r="P2027" s="21">
        <f t="shared" si="804"/>
        <v>0</v>
      </c>
      <c r="Q2027" s="62"/>
    </row>
    <row r="2028" spans="3:17">
      <c r="C2028" s="98"/>
      <c r="D2028" s="114"/>
      <c r="E2028" s="124"/>
      <c r="F2028" s="107"/>
      <c r="G2028" s="107"/>
      <c r="H2028" s="59" t="s">
        <v>31</v>
      </c>
      <c r="I2028" s="46">
        <v>0</v>
      </c>
      <c r="J2028" s="47">
        <v>0</v>
      </c>
      <c r="K2028" s="47">
        <v>0</v>
      </c>
      <c r="L2028" s="28"/>
      <c r="M2028" s="28"/>
      <c r="N2028" s="21"/>
      <c r="O2028" s="21"/>
      <c r="P2028" s="21"/>
      <c r="Q2028" s="62"/>
    </row>
    <row r="2029" spans="3:17">
      <c r="C2029" s="99"/>
      <c r="D2029" s="115"/>
      <c r="E2029" s="124"/>
      <c r="F2029" s="108"/>
      <c r="G2029" s="108"/>
      <c r="H2029" s="59" t="s">
        <v>35</v>
      </c>
      <c r="I2029" s="46">
        <v>0</v>
      </c>
      <c r="J2029" s="47">
        <v>0</v>
      </c>
      <c r="K2029" s="47">
        <v>0</v>
      </c>
      <c r="L2029" s="28"/>
      <c r="M2029" s="28"/>
      <c r="N2029" s="21"/>
      <c r="O2029" s="21"/>
      <c r="P2029" s="21"/>
      <c r="Q2029" s="62"/>
    </row>
    <row r="2030" spans="3:17">
      <c r="C2030" s="97" t="s">
        <v>967</v>
      </c>
      <c r="D2030" s="113" t="s">
        <v>968</v>
      </c>
      <c r="E2030" s="124" t="s">
        <v>950</v>
      </c>
      <c r="F2030" s="106">
        <v>2021</v>
      </c>
      <c r="G2030" s="106">
        <v>2021</v>
      </c>
      <c r="H2030" s="59" t="s">
        <v>19</v>
      </c>
      <c r="I2030" s="22">
        <f>I2031+I2032+I2033+I2034</f>
        <v>300</v>
      </c>
      <c r="J2030" s="4">
        <f t="shared" ref="J2030:M2030" si="812">J2031+J2032+J2033+J2034</f>
        <v>300</v>
      </c>
      <c r="K2030" s="4">
        <f t="shared" si="812"/>
        <v>300</v>
      </c>
      <c r="L2030" s="28">
        <f t="shared" si="812"/>
        <v>0</v>
      </c>
      <c r="M2030" s="28">
        <f t="shared" si="812"/>
        <v>0</v>
      </c>
      <c r="N2030" s="21">
        <f t="shared" si="802"/>
        <v>0</v>
      </c>
      <c r="O2030" s="21">
        <f t="shared" si="803"/>
        <v>0</v>
      </c>
      <c r="P2030" s="21">
        <f t="shared" si="804"/>
        <v>0</v>
      </c>
      <c r="Q2030" s="62"/>
    </row>
    <row r="2031" spans="3:17">
      <c r="C2031" s="98"/>
      <c r="D2031" s="114"/>
      <c r="E2031" s="124"/>
      <c r="F2031" s="107"/>
      <c r="G2031" s="107"/>
      <c r="H2031" s="59" t="s">
        <v>20</v>
      </c>
      <c r="I2031" s="46">
        <v>33</v>
      </c>
      <c r="J2031" s="47">
        <v>33</v>
      </c>
      <c r="K2031" s="47">
        <v>33</v>
      </c>
      <c r="L2031" s="28"/>
      <c r="M2031" s="28"/>
      <c r="N2031" s="21">
        <f t="shared" si="802"/>
        <v>0</v>
      </c>
      <c r="O2031" s="21">
        <f t="shared" si="803"/>
        <v>0</v>
      </c>
      <c r="P2031" s="21">
        <f t="shared" si="804"/>
        <v>0</v>
      </c>
      <c r="Q2031" s="62"/>
    </row>
    <row r="2032" spans="3:17">
      <c r="C2032" s="98"/>
      <c r="D2032" s="114"/>
      <c r="E2032" s="124"/>
      <c r="F2032" s="107"/>
      <c r="G2032" s="107"/>
      <c r="H2032" s="59" t="s">
        <v>21</v>
      </c>
      <c r="I2032" s="46">
        <v>267</v>
      </c>
      <c r="J2032" s="47">
        <v>267</v>
      </c>
      <c r="K2032" s="47">
        <v>267</v>
      </c>
      <c r="L2032" s="28"/>
      <c r="M2032" s="28"/>
      <c r="N2032" s="21">
        <f t="shared" si="802"/>
        <v>0</v>
      </c>
      <c r="O2032" s="21">
        <f t="shared" si="803"/>
        <v>0</v>
      </c>
      <c r="P2032" s="21">
        <f t="shared" si="804"/>
        <v>0</v>
      </c>
      <c r="Q2032" s="62"/>
    </row>
    <row r="2033" spans="3:17">
      <c r="C2033" s="98"/>
      <c r="D2033" s="114"/>
      <c r="E2033" s="124"/>
      <c r="F2033" s="107"/>
      <c r="G2033" s="107"/>
      <c r="H2033" s="59" t="s">
        <v>31</v>
      </c>
      <c r="I2033" s="46">
        <v>0</v>
      </c>
      <c r="J2033" s="47">
        <v>0</v>
      </c>
      <c r="K2033" s="47">
        <v>0</v>
      </c>
      <c r="L2033" s="28"/>
      <c r="M2033" s="28"/>
      <c r="N2033" s="21"/>
      <c r="O2033" s="21"/>
      <c r="P2033" s="21"/>
      <c r="Q2033" s="62"/>
    </row>
    <row r="2034" spans="3:17">
      <c r="C2034" s="99"/>
      <c r="D2034" s="115"/>
      <c r="E2034" s="124"/>
      <c r="F2034" s="108"/>
      <c r="G2034" s="108"/>
      <c r="H2034" s="59" t="s">
        <v>35</v>
      </c>
      <c r="I2034" s="46">
        <v>0</v>
      </c>
      <c r="J2034" s="47">
        <v>0</v>
      </c>
      <c r="K2034" s="47">
        <v>0</v>
      </c>
      <c r="L2034" s="28"/>
      <c r="M2034" s="28"/>
      <c r="N2034" s="21"/>
      <c r="O2034" s="21"/>
      <c r="P2034" s="21"/>
      <c r="Q2034" s="62"/>
    </row>
    <row r="2035" spans="3:17">
      <c r="C2035" s="97" t="s">
        <v>969</v>
      </c>
      <c r="D2035" s="113" t="s">
        <v>970</v>
      </c>
      <c r="E2035" s="124" t="s">
        <v>950</v>
      </c>
      <c r="F2035" s="106">
        <v>2021</v>
      </c>
      <c r="G2035" s="106">
        <v>2021</v>
      </c>
      <c r="H2035" s="59" t="s">
        <v>19</v>
      </c>
      <c r="I2035" s="22">
        <f>I2036+I2037+I2038+I2039</f>
        <v>300</v>
      </c>
      <c r="J2035" s="4">
        <f t="shared" ref="J2035:M2035" si="813">J2036+J2037+J2038+J2039</f>
        <v>300</v>
      </c>
      <c r="K2035" s="4">
        <f t="shared" si="813"/>
        <v>300</v>
      </c>
      <c r="L2035" s="28">
        <f t="shared" si="813"/>
        <v>0</v>
      </c>
      <c r="M2035" s="28">
        <f t="shared" si="813"/>
        <v>0</v>
      </c>
      <c r="N2035" s="21">
        <f t="shared" si="802"/>
        <v>0</v>
      </c>
      <c r="O2035" s="21">
        <f t="shared" si="803"/>
        <v>0</v>
      </c>
      <c r="P2035" s="21">
        <f t="shared" si="804"/>
        <v>0</v>
      </c>
      <c r="Q2035" s="62"/>
    </row>
    <row r="2036" spans="3:17">
      <c r="C2036" s="98"/>
      <c r="D2036" s="114"/>
      <c r="E2036" s="124"/>
      <c r="F2036" s="107"/>
      <c r="G2036" s="107"/>
      <c r="H2036" s="59" t="s">
        <v>20</v>
      </c>
      <c r="I2036" s="46">
        <v>33</v>
      </c>
      <c r="J2036" s="47">
        <v>33</v>
      </c>
      <c r="K2036" s="47">
        <v>33</v>
      </c>
      <c r="L2036" s="28"/>
      <c r="M2036" s="28"/>
      <c r="N2036" s="21">
        <f t="shared" si="802"/>
        <v>0</v>
      </c>
      <c r="O2036" s="21">
        <f t="shared" si="803"/>
        <v>0</v>
      </c>
      <c r="P2036" s="21">
        <f t="shared" si="804"/>
        <v>0</v>
      </c>
      <c r="Q2036" s="62"/>
    </row>
    <row r="2037" spans="3:17">
      <c r="C2037" s="98"/>
      <c r="D2037" s="114"/>
      <c r="E2037" s="124"/>
      <c r="F2037" s="107"/>
      <c r="G2037" s="107"/>
      <c r="H2037" s="59" t="s">
        <v>21</v>
      </c>
      <c r="I2037" s="46">
        <v>267</v>
      </c>
      <c r="J2037" s="47">
        <v>267</v>
      </c>
      <c r="K2037" s="47">
        <v>267</v>
      </c>
      <c r="L2037" s="28"/>
      <c r="M2037" s="28"/>
      <c r="N2037" s="21">
        <f t="shared" si="802"/>
        <v>0</v>
      </c>
      <c r="O2037" s="21">
        <f t="shared" si="803"/>
        <v>0</v>
      </c>
      <c r="P2037" s="21">
        <f t="shared" si="804"/>
        <v>0</v>
      </c>
      <c r="Q2037" s="62"/>
    </row>
    <row r="2038" spans="3:17">
      <c r="C2038" s="98"/>
      <c r="D2038" s="114"/>
      <c r="E2038" s="124"/>
      <c r="F2038" s="107"/>
      <c r="G2038" s="107"/>
      <c r="H2038" s="59" t="s">
        <v>31</v>
      </c>
      <c r="I2038" s="46">
        <v>0</v>
      </c>
      <c r="J2038" s="47">
        <v>0</v>
      </c>
      <c r="K2038" s="47">
        <v>0</v>
      </c>
      <c r="L2038" s="28"/>
      <c r="M2038" s="28"/>
      <c r="N2038" s="21"/>
      <c r="O2038" s="21"/>
      <c r="P2038" s="21"/>
      <c r="Q2038" s="62"/>
    </row>
    <row r="2039" spans="3:17">
      <c r="C2039" s="99"/>
      <c r="D2039" s="115"/>
      <c r="E2039" s="124"/>
      <c r="F2039" s="108"/>
      <c r="G2039" s="108"/>
      <c r="H2039" s="59" t="s">
        <v>35</v>
      </c>
      <c r="I2039" s="46">
        <v>0</v>
      </c>
      <c r="J2039" s="47">
        <v>0</v>
      </c>
      <c r="K2039" s="47">
        <v>0</v>
      </c>
      <c r="L2039" s="28"/>
      <c r="M2039" s="28"/>
      <c r="N2039" s="21"/>
      <c r="O2039" s="21"/>
      <c r="P2039" s="21"/>
      <c r="Q2039" s="62"/>
    </row>
    <row r="2040" spans="3:17">
      <c r="C2040" s="97" t="s">
        <v>943</v>
      </c>
      <c r="D2040" s="100" t="s">
        <v>971</v>
      </c>
      <c r="E2040" s="103" t="s">
        <v>950</v>
      </c>
      <c r="F2040" s="106">
        <v>2021</v>
      </c>
      <c r="G2040" s="106">
        <v>2021</v>
      </c>
      <c r="H2040" s="59" t="s">
        <v>19</v>
      </c>
      <c r="I2040" s="22">
        <f>I2041+I2042+I2043+I2044</f>
        <v>400</v>
      </c>
      <c r="J2040" s="4">
        <f t="shared" ref="J2040:M2040" si="814">J2041+J2042+J2043+J2044</f>
        <v>400</v>
      </c>
      <c r="K2040" s="4">
        <f t="shared" si="814"/>
        <v>400</v>
      </c>
      <c r="L2040" s="28">
        <f t="shared" si="814"/>
        <v>0</v>
      </c>
      <c r="M2040" s="28">
        <f t="shared" si="814"/>
        <v>0</v>
      </c>
      <c r="N2040" s="21">
        <f t="shared" si="802"/>
        <v>0</v>
      </c>
      <c r="O2040" s="21">
        <f t="shared" si="803"/>
        <v>0</v>
      </c>
      <c r="P2040" s="21">
        <f t="shared" si="804"/>
        <v>0</v>
      </c>
      <c r="Q2040" s="62"/>
    </row>
    <row r="2041" spans="3:17">
      <c r="C2041" s="98"/>
      <c r="D2041" s="101"/>
      <c r="E2041" s="104"/>
      <c r="F2041" s="107"/>
      <c r="G2041" s="107"/>
      <c r="H2041" s="59" t="s">
        <v>20</v>
      </c>
      <c r="I2041" s="46">
        <f>I2046+I2051</f>
        <v>44</v>
      </c>
      <c r="J2041" s="47">
        <f t="shared" ref="J2041:K2044" si="815">J2046+J2051</f>
        <v>44</v>
      </c>
      <c r="K2041" s="47">
        <f t="shared" si="815"/>
        <v>44</v>
      </c>
      <c r="L2041" s="28"/>
      <c r="M2041" s="28"/>
      <c r="N2041" s="21">
        <f t="shared" si="802"/>
        <v>0</v>
      </c>
      <c r="O2041" s="21">
        <f t="shared" si="803"/>
        <v>0</v>
      </c>
      <c r="P2041" s="21">
        <f t="shared" si="804"/>
        <v>0</v>
      </c>
      <c r="Q2041" s="62"/>
    </row>
    <row r="2042" spans="3:17">
      <c r="C2042" s="98"/>
      <c r="D2042" s="101"/>
      <c r="E2042" s="104"/>
      <c r="F2042" s="107"/>
      <c r="G2042" s="107"/>
      <c r="H2042" s="59" t="s">
        <v>21</v>
      </c>
      <c r="I2042" s="46">
        <f>I2047+I2052</f>
        <v>356</v>
      </c>
      <c r="J2042" s="47">
        <f t="shared" si="815"/>
        <v>356</v>
      </c>
      <c r="K2042" s="47">
        <f t="shared" si="815"/>
        <v>356</v>
      </c>
      <c r="L2042" s="28"/>
      <c r="M2042" s="28"/>
      <c r="N2042" s="21">
        <f t="shared" si="802"/>
        <v>0</v>
      </c>
      <c r="O2042" s="21">
        <f t="shared" si="803"/>
        <v>0</v>
      </c>
      <c r="P2042" s="21">
        <f t="shared" si="804"/>
        <v>0</v>
      </c>
      <c r="Q2042" s="62"/>
    </row>
    <row r="2043" spans="3:17">
      <c r="C2043" s="98"/>
      <c r="D2043" s="101"/>
      <c r="E2043" s="104"/>
      <c r="F2043" s="107"/>
      <c r="G2043" s="107"/>
      <c r="H2043" s="59" t="s">
        <v>31</v>
      </c>
      <c r="I2043" s="46">
        <f>I2048+I2053</f>
        <v>0</v>
      </c>
      <c r="J2043" s="47">
        <f t="shared" si="815"/>
        <v>0</v>
      </c>
      <c r="K2043" s="47">
        <f t="shared" si="815"/>
        <v>0</v>
      </c>
      <c r="L2043" s="28"/>
      <c r="M2043" s="28"/>
      <c r="N2043" s="21"/>
      <c r="O2043" s="21"/>
      <c r="P2043" s="21"/>
      <c r="Q2043" s="62"/>
    </row>
    <row r="2044" spans="3:17">
      <c r="C2044" s="99"/>
      <c r="D2044" s="102"/>
      <c r="E2044" s="105"/>
      <c r="F2044" s="108"/>
      <c r="G2044" s="108"/>
      <c r="H2044" s="59" t="s">
        <v>35</v>
      </c>
      <c r="I2044" s="46">
        <f>I2049+I2054</f>
        <v>0</v>
      </c>
      <c r="J2044" s="47">
        <f t="shared" si="815"/>
        <v>0</v>
      </c>
      <c r="K2044" s="47">
        <f t="shared" si="815"/>
        <v>0</v>
      </c>
      <c r="L2044" s="28"/>
      <c r="M2044" s="28"/>
      <c r="N2044" s="21"/>
      <c r="O2044" s="21"/>
      <c r="P2044" s="21"/>
      <c r="Q2044" s="62"/>
    </row>
    <row r="2045" spans="3:17">
      <c r="C2045" s="122" t="s">
        <v>972</v>
      </c>
      <c r="D2045" s="157" t="s">
        <v>973</v>
      </c>
      <c r="E2045" s="124" t="s">
        <v>950</v>
      </c>
      <c r="F2045" s="106">
        <v>2021</v>
      </c>
      <c r="G2045" s="106">
        <v>2021</v>
      </c>
      <c r="H2045" s="59" t="s">
        <v>19</v>
      </c>
      <c r="I2045" s="22">
        <f>I2046+I2047+I2048+I2049</f>
        <v>100</v>
      </c>
      <c r="J2045" s="4">
        <f t="shared" ref="J2045:M2045" si="816">J2046+J2047+J2048+J2049</f>
        <v>100</v>
      </c>
      <c r="K2045" s="4">
        <f t="shared" si="816"/>
        <v>100</v>
      </c>
      <c r="L2045" s="28">
        <f t="shared" si="816"/>
        <v>0</v>
      </c>
      <c r="M2045" s="28">
        <f t="shared" si="816"/>
        <v>0</v>
      </c>
      <c r="N2045" s="21">
        <f t="shared" si="802"/>
        <v>0</v>
      </c>
      <c r="O2045" s="21">
        <f t="shared" si="803"/>
        <v>0</v>
      </c>
      <c r="P2045" s="21">
        <f t="shared" si="804"/>
        <v>0</v>
      </c>
      <c r="Q2045" s="62"/>
    </row>
    <row r="2046" spans="3:17">
      <c r="C2046" s="122"/>
      <c r="D2046" s="157"/>
      <c r="E2046" s="124"/>
      <c r="F2046" s="107"/>
      <c r="G2046" s="107"/>
      <c r="H2046" s="59" t="s">
        <v>20</v>
      </c>
      <c r="I2046" s="46">
        <v>11</v>
      </c>
      <c r="J2046" s="47">
        <v>11</v>
      </c>
      <c r="K2046" s="47">
        <v>11</v>
      </c>
      <c r="L2046" s="28"/>
      <c r="M2046" s="28"/>
      <c r="N2046" s="21">
        <f t="shared" si="802"/>
        <v>0</v>
      </c>
      <c r="O2046" s="21">
        <f t="shared" si="803"/>
        <v>0</v>
      </c>
      <c r="P2046" s="21">
        <f t="shared" si="804"/>
        <v>0</v>
      </c>
      <c r="Q2046" s="62"/>
    </row>
    <row r="2047" spans="3:17">
      <c r="C2047" s="122"/>
      <c r="D2047" s="157"/>
      <c r="E2047" s="124"/>
      <c r="F2047" s="107"/>
      <c r="G2047" s="107"/>
      <c r="H2047" s="59" t="s">
        <v>21</v>
      </c>
      <c r="I2047" s="46">
        <v>89</v>
      </c>
      <c r="J2047" s="47">
        <v>89</v>
      </c>
      <c r="K2047" s="47">
        <v>89</v>
      </c>
      <c r="L2047" s="28"/>
      <c r="M2047" s="28"/>
      <c r="N2047" s="21">
        <f t="shared" si="802"/>
        <v>0</v>
      </c>
      <c r="O2047" s="21">
        <f t="shared" si="803"/>
        <v>0</v>
      </c>
      <c r="P2047" s="21">
        <f t="shared" si="804"/>
        <v>0</v>
      </c>
      <c r="Q2047" s="62"/>
    </row>
    <row r="2048" spans="3:17">
      <c r="C2048" s="122"/>
      <c r="D2048" s="157"/>
      <c r="E2048" s="124"/>
      <c r="F2048" s="107"/>
      <c r="G2048" s="107"/>
      <c r="H2048" s="59" t="s">
        <v>31</v>
      </c>
      <c r="I2048" s="46">
        <v>0</v>
      </c>
      <c r="J2048" s="47">
        <v>0</v>
      </c>
      <c r="K2048" s="47">
        <v>0</v>
      </c>
      <c r="L2048" s="28"/>
      <c r="M2048" s="28"/>
      <c r="N2048" s="21"/>
      <c r="O2048" s="21"/>
      <c r="P2048" s="21"/>
      <c r="Q2048" s="62"/>
    </row>
    <row r="2049" spans="3:17">
      <c r="C2049" s="122"/>
      <c r="D2049" s="157"/>
      <c r="E2049" s="124"/>
      <c r="F2049" s="108"/>
      <c r="G2049" s="108"/>
      <c r="H2049" s="59" t="s">
        <v>35</v>
      </c>
      <c r="I2049" s="46">
        <v>0</v>
      </c>
      <c r="J2049" s="47">
        <v>0</v>
      </c>
      <c r="K2049" s="47">
        <v>0</v>
      </c>
      <c r="L2049" s="28"/>
      <c r="M2049" s="28"/>
      <c r="N2049" s="21"/>
      <c r="O2049" s="21"/>
      <c r="P2049" s="21"/>
      <c r="Q2049" s="62"/>
    </row>
    <row r="2050" spans="3:17">
      <c r="C2050" s="122" t="s">
        <v>974</v>
      </c>
      <c r="D2050" s="157" t="s">
        <v>975</v>
      </c>
      <c r="E2050" s="124" t="s">
        <v>950</v>
      </c>
      <c r="F2050" s="106">
        <v>2021</v>
      </c>
      <c r="G2050" s="106">
        <v>2021</v>
      </c>
      <c r="H2050" s="59" t="s">
        <v>19</v>
      </c>
      <c r="I2050" s="22">
        <f>I2051+I2052+I2053+I2054</f>
        <v>300</v>
      </c>
      <c r="J2050" s="4">
        <f t="shared" ref="J2050:M2050" si="817">J2051+J2052+J2053+J2054</f>
        <v>300</v>
      </c>
      <c r="K2050" s="4">
        <f t="shared" si="817"/>
        <v>300</v>
      </c>
      <c r="L2050" s="28">
        <f t="shared" si="817"/>
        <v>0</v>
      </c>
      <c r="M2050" s="28">
        <f t="shared" si="817"/>
        <v>0</v>
      </c>
      <c r="N2050" s="21">
        <f t="shared" si="802"/>
        <v>0</v>
      </c>
      <c r="O2050" s="21">
        <f t="shared" si="803"/>
        <v>0</v>
      </c>
      <c r="P2050" s="21">
        <f t="shared" si="804"/>
        <v>0</v>
      </c>
      <c r="Q2050" s="62"/>
    </row>
    <row r="2051" spans="3:17">
      <c r="C2051" s="122"/>
      <c r="D2051" s="157"/>
      <c r="E2051" s="124"/>
      <c r="F2051" s="107"/>
      <c r="G2051" s="107"/>
      <c r="H2051" s="59" t="s">
        <v>20</v>
      </c>
      <c r="I2051" s="46">
        <v>33</v>
      </c>
      <c r="J2051" s="47">
        <v>33</v>
      </c>
      <c r="K2051" s="47">
        <v>33</v>
      </c>
      <c r="L2051" s="28"/>
      <c r="M2051" s="28"/>
      <c r="N2051" s="21">
        <f t="shared" si="802"/>
        <v>0</v>
      </c>
      <c r="O2051" s="21">
        <f t="shared" si="803"/>
        <v>0</v>
      </c>
      <c r="P2051" s="21">
        <f t="shared" si="804"/>
        <v>0</v>
      </c>
      <c r="Q2051" s="62"/>
    </row>
    <row r="2052" spans="3:17">
      <c r="C2052" s="122"/>
      <c r="D2052" s="157"/>
      <c r="E2052" s="124"/>
      <c r="F2052" s="107"/>
      <c r="G2052" s="107"/>
      <c r="H2052" s="59" t="s">
        <v>21</v>
      </c>
      <c r="I2052" s="46">
        <v>267</v>
      </c>
      <c r="J2052" s="47">
        <v>267</v>
      </c>
      <c r="K2052" s="47">
        <v>267</v>
      </c>
      <c r="L2052" s="28"/>
      <c r="M2052" s="28"/>
      <c r="N2052" s="21">
        <f t="shared" si="802"/>
        <v>0</v>
      </c>
      <c r="O2052" s="21">
        <f t="shared" si="803"/>
        <v>0</v>
      </c>
      <c r="P2052" s="21">
        <f t="shared" si="804"/>
        <v>0</v>
      </c>
      <c r="Q2052" s="62"/>
    </row>
    <row r="2053" spans="3:17">
      <c r="C2053" s="122"/>
      <c r="D2053" s="157"/>
      <c r="E2053" s="124"/>
      <c r="F2053" s="107"/>
      <c r="G2053" s="107"/>
      <c r="H2053" s="59" t="s">
        <v>31</v>
      </c>
      <c r="I2053" s="46">
        <v>0</v>
      </c>
      <c r="J2053" s="47">
        <v>0</v>
      </c>
      <c r="K2053" s="47">
        <v>0</v>
      </c>
      <c r="L2053" s="28"/>
      <c r="M2053" s="28"/>
      <c r="N2053" s="21"/>
      <c r="O2053" s="21"/>
      <c r="P2053" s="21"/>
      <c r="Q2053" s="62"/>
    </row>
    <row r="2054" spans="3:17">
      <c r="C2054" s="122"/>
      <c r="D2054" s="157"/>
      <c r="E2054" s="124"/>
      <c r="F2054" s="108"/>
      <c r="G2054" s="108"/>
      <c r="H2054" s="59" t="s">
        <v>35</v>
      </c>
      <c r="I2054" s="46">
        <v>0</v>
      </c>
      <c r="J2054" s="47">
        <v>0</v>
      </c>
      <c r="K2054" s="47">
        <v>0</v>
      </c>
      <c r="L2054" s="28"/>
      <c r="M2054" s="28"/>
      <c r="N2054" s="21"/>
      <c r="O2054" s="21"/>
      <c r="P2054" s="21"/>
      <c r="Q2054" s="62"/>
    </row>
    <row r="2055" spans="3:17">
      <c r="C2055" s="109" t="s">
        <v>976</v>
      </c>
      <c r="D2055" s="112" t="s">
        <v>977</v>
      </c>
      <c r="E2055" s="103" t="s">
        <v>950</v>
      </c>
      <c r="F2055" s="106">
        <v>2020</v>
      </c>
      <c r="G2055" s="106">
        <v>2020</v>
      </c>
      <c r="H2055" s="59" t="s">
        <v>19</v>
      </c>
      <c r="I2055" s="22">
        <f>I2056+I2057+I2058+I2059</f>
        <v>0</v>
      </c>
      <c r="J2055" s="4">
        <f t="shared" ref="J2055:M2055" si="818">J2056+J2057+J2058+J2059</f>
        <v>0</v>
      </c>
      <c r="K2055" s="4">
        <f t="shared" si="818"/>
        <v>0</v>
      </c>
      <c r="L2055" s="28">
        <f t="shared" si="818"/>
        <v>0</v>
      </c>
      <c r="M2055" s="28">
        <f t="shared" si="818"/>
        <v>0</v>
      </c>
      <c r="N2055" s="21"/>
      <c r="O2055" s="21"/>
      <c r="P2055" s="21"/>
      <c r="Q2055" s="62"/>
    </row>
    <row r="2056" spans="3:17">
      <c r="C2056" s="110"/>
      <c r="D2056" s="112"/>
      <c r="E2056" s="104"/>
      <c r="F2056" s="107"/>
      <c r="G2056" s="107"/>
      <c r="H2056" s="59" t="s">
        <v>20</v>
      </c>
      <c r="I2056" s="46">
        <v>0</v>
      </c>
      <c r="J2056" s="47">
        <v>0</v>
      </c>
      <c r="K2056" s="47">
        <v>0</v>
      </c>
      <c r="L2056" s="28"/>
      <c r="M2056" s="28"/>
      <c r="N2056" s="21"/>
      <c r="O2056" s="21"/>
      <c r="P2056" s="21"/>
      <c r="Q2056" s="62"/>
    </row>
    <row r="2057" spans="3:17">
      <c r="C2057" s="110"/>
      <c r="D2057" s="112"/>
      <c r="E2057" s="104"/>
      <c r="F2057" s="107"/>
      <c r="G2057" s="107"/>
      <c r="H2057" s="59" t="s">
        <v>21</v>
      </c>
      <c r="I2057" s="46">
        <v>0</v>
      </c>
      <c r="J2057" s="47">
        <v>0</v>
      </c>
      <c r="K2057" s="47">
        <v>0</v>
      </c>
      <c r="L2057" s="28"/>
      <c r="M2057" s="28"/>
      <c r="N2057" s="21"/>
      <c r="O2057" s="21"/>
      <c r="P2057" s="21"/>
      <c r="Q2057" s="62"/>
    </row>
    <row r="2058" spans="3:17">
      <c r="C2058" s="110"/>
      <c r="D2058" s="112"/>
      <c r="E2058" s="104"/>
      <c r="F2058" s="107"/>
      <c r="G2058" s="107"/>
      <c r="H2058" s="59" t="s">
        <v>31</v>
      </c>
      <c r="I2058" s="46">
        <v>0</v>
      </c>
      <c r="J2058" s="47">
        <v>0</v>
      </c>
      <c r="K2058" s="47">
        <v>0</v>
      </c>
      <c r="L2058" s="28"/>
      <c r="M2058" s="28"/>
      <c r="N2058" s="21"/>
      <c r="O2058" s="21"/>
      <c r="P2058" s="21"/>
      <c r="Q2058" s="62"/>
    </row>
    <row r="2059" spans="3:17">
      <c r="C2059" s="111"/>
      <c r="D2059" s="112"/>
      <c r="E2059" s="105"/>
      <c r="F2059" s="108"/>
      <c r="G2059" s="108"/>
      <c r="H2059" s="59" t="s">
        <v>35</v>
      </c>
      <c r="I2059" s="46">
        <v>0</v>
      </c>
      <c r="J2059" s="47">
        <v>0</v>
      </c>
      <c r="K2059" s="47">
        <v>0</v>
      </c>
      <c r="L2059" s="28"/>
      <c r="M2059" s="28"/>
      <c r="N2059" s="21"/>
      <c r="O2059" s="21"/>
      <c r="P2059" s="21"/>
      <c r="Q2059" s="62"/>
    </row>
    <row r="2060" spans="3:17">
      <c r="H2060" s="48"/>
      <c r="Q2060" s="62"/>
    </row>
    <row r="2061" spans="3:17">
      <c r="H2061" s="48"/>
    </row>
    <row r="2062" spans="3:17">
      <c r="D2062" s="5" t="s">
        <v>978</v>
      </c>
      <c r="H2062" s="48"/>
    </row>
    <row r="2063" spans="3:17">
      <c r="H2063" s="48"/>
    </row>
    <row r="2064" spans="3:17" ht="15.75">
      <c r="D2064" s="95" t="s">
        <v>979</v>
      </c>
      <c r="E2064" s="95"/>
      <c r="F2064" s="92" t="s">
        <v>980</v>
      </c>
      <c r="G2064" s="92"/>
      <c r="H2064" s="96" t="s">
        <v>981</v>
      </c>
      <c r="I2064" s="94"/>
    </row>
    <row r="2065" spans="3:9" ht="15.75">
      <c r="C2065" s="5"/>
      <c r="D2065" s="50"/>
      <c r="E2065" s="50"/>
      <c r="H2065" s="51"/>
    </row>
    <row r="2066" spans="3:9" ht="15.75">
      <c r="C2066" s="5"/>
      <c r="D2066" s="50"/>
      <c r="E2066" s="50"/>
      <c r="H2066" s="51"/>
    </row>
    <row r="2067" spans="3:9" ht="15.75">
      <c r="C2067" s="5"/>
      <c r="D2067" s="91" t="s">
        <v>982</v>
      </c>
      <c r="E2067" s="91"/>
      <c r="F2067" s="92" t="s">
        <v>980</v>
      </c>
      <c r="G2067" s="92"/>
      <c r="H2067" s="93" t="s">
        <v>983</v>
      </c>
      <c r="I2067" s="94"/>
    </row>
    <row r="2068" spans="3:9" ht="15.75">
      <c r="C2068" s="5"/>
      <c r="D2068" s="50"/>
      <c r="E2068" s="50"/>
      <c r="H2068" s="51"/>
    </row>
    <row r="2069" spans="3:9" ht="15.75">
      <c r="C2069" s="5"/>
      <c r="D2069" s="50"/>
      <c r="E2069" s="50"/>
      <c r="H2069" s="51"/>
    </row>
    <row r="2070" spans="3:9" ht="15.75">
      <c r="C2070" s="5"/>
      <c r="D2070" s="91" t="s">
        <v>984</v>
      </c>
      <c r="E2070" s="91"/>
      <c r="F2070" s="92" t="s">
        <v>980</v>
      </c>
      <c r="G2070" s="92"/>
      <c r="H2070" s="93" t="s">
        <v>985</v>
      </c>
      <c r="I2070" s="94"/>
    </row>
    <row r="2071" spans="3:9" ht="15.75">
      <c r="C2071" s="5"/>
      <c r="D2071" s="50"/>
      <c r="E2071" s="50"/>
      <c r="H2071" s="51"/>
    </row>
    <row r="2072" spans="3:9" ht="15.75">
      <c r="C2072" s="5"/>
      <c r="D2072" s="50"/>
      <c r="E2072" s="50"/>
      <c r="H2072" s="51"/>
    </row>
    <row r="2073" spans="3:9" ht="15.75">
      <c r="C2073" s="5"/>
      <c r="D2073" s="91" t="s">
        <v>986</v>
      </c>
      <c r="E2073" s="91"/>
      <c r="F2073" s="92" t="s">
        <v>980</v>
      </c>
      <c r="G2073" s="92"/>
      <c r="H2073" s="93" t="s">
        <v>987</v>
      </c>
      <c r="I2073" s="94"/>
    </row>
  </sheetData>
  <autoFilter ref="C11:P2059">
    <filterColumn colId="9" showButton="0"/>
    <filterColumn colId="11" showButton="0"/>
    <filterColumn colId="12" showButton="0"/>
  </autoFilter>
  <mergeCells count="2074">
    <mergeCell ref="E18:G18"/>
    <mergeCell ref="C19:C23"/>
    <mergeCell ref="D19:D23"/>
    <mergeCell ref="E19:E23"/>
    <mergeCell ref="F19:F23"/>
    <mergeCell ref="G19:G23"/>
    <mergeCell ref="J11:J12"/>
    <mergeCell ref="K11:K12"/>
    <mergeCell ref="L11:M11"/>
    <mergeCell ref="N11:P11"/>
    <mergeCell ref="C13:C17"/>
    <mergeCell ref="D13:D17"/>
    <mergeCell ref="E13:E17"/>
    <mergeCell ref="F13:F17"/>
    <mergeCell ref="G13:G17"/>
    <mergeCell ref="C11:C12"/>
    <mergeCell ref="D11:D12"/>
    <mergeCell ref="E11:E12"/>
    <mergeCell ref="F11:F12"/>
    <mergeCell ref="G11:G12"/>
    <mergeCell ref="H11:H12"/>
    <mergeCell ref="I11:I12"/>
    <mergeCell ref="C34:C38"/>
    <mergeCell ref="D34:D38"/>
    <mergeCell ref="E34:E38"/>
    <mergeCell ref="F34:F38"/>
    <mergeCell ref="G34:G38"/>
    <mergeCell ref="C39:C43"/>
    <mergeCell ref="D39:D43"/>
    <mergeCell ref="E39:E43"/>
    <mergeCell ref="F39:F43"/>
    <mergeCell ref="G39:G43"/>
    <mergeCell ref="C24:C28"/>
    <mergeCell ref="D24:D28"/>
    <mergeCell ref="E24:E28"/>
    <mergeCell ref="F24:F28"/>
    <mergeCell ref="G24:G28"/>
    <mergeCell ref="C29:C33"/>
    <mergeCell ref="D29:D33"/>
    <mergeCell ref="E29:E33"/>
    <mergeCell ref="F29:F33"/>
    <mergeCell ref="G29:G33"/>
    <mergeCell ref="C54:C58"/>
    <mergeCell ref="D54:D58"/>
    <mergeCell ref="E54:E58"/>
    <mergeCell ref="F54:F58"/>
    <mergeCell ref="G54:G58"/>
    <mergeCell ref="C59:C63"/>
    <mergeCell ref="D59:D63"/>
    <mergeCell ref="E59:E63"/>
    <mergeCell ref="F59:F63"/>
    <mergeCell ref="G59:G63"/>
    <mergeCell ref="C44:C48"/>
    <mergeCell ref="D44:D48"/>
    <mergeCell ref="E44:E48"/>
    <mergeCell ref="F44:F48"/>
    <mergeCell ref="G44:G48"/>
    <mergeCell ref="C49:C53"/>
    <mergeCell ref="D49:D53"/>
    <mergeCell ref="E49:E53"/>
    <mergeCell ref="F49:F53"/>
    <mergeCell ref="G49:G53"/>
    <mergeCell ref="C74:C78"/>
    <mergeCell ref="D74:D78"/>
    <mergeCell ref="E74:E78"/>
    <mergeCell ref="F74:F78"/>
    <mergeCell ref="G74:G78"/>
    <mergeCell ref="C79:C83"/>
    <mergeCell ref="D79:D83"/>
    <mergeCell ref="E79:E83"/>
    <mergeCell ref="F79:F83"/>
    <mergeCell ref="G79:G83"/>
    <mergeCell ref="C64:C68"/>
    <mergeCell ref="D64:D68"/>
    <mergeCell ref="E64:E68"/>
    <mergeCell ref="F64:F68"/>
    <mergeCell ref="G64:G68"/>
    <mergeCell ref="C69:C73"/>
    <mergeCell ref="D69:D73"/>
    <mergeCell ref="E69:E73"/>
    <mergeCell ref="F69:F73"/>
    <mergeCell ref="G69:G73"/>
    <mergeCell ref="C94:C98"/>
    <mergeCell ref="D94:D98"/>
    <mergeCell ref="E94:E98"/>
    <mergeCell ref="F94:F98"/>
    <mergeCell ref="G94:G98"/>
    <mergeCell ref="C99:C103"/>
    <mergeCell ref="D99:D103"/>
    <mergeCell ref="E99:E103"/>
    <mergeCell ref="F99:F103"/>
    <mergeCell ref="G99:G103"/>
    <mergeCell ref="C84:C88"/>
    <mergeCell ref="D84:D88"/>
    <mergeCell ref="E84:E88"/>
    <mergeCell ref="F84:F88"/>
    <mergeCell ref="G84:G88"/>
    <mergeCell ref="C89:C93"/>
    <mergeCell ref="D89:D93"/>
    <mergeCell ref="E89:E93"/>
    <mergeCell ref="F89:F93"/>
    <mergeCell ref="G89:G93"/>
    <mergeCell ref="C114:C118"/>
    <mergeCell ref="D114:D118"/>
    <mergeCell ref="E114:E118"/>
    <mergeCell ref="F114:F118"/>
    <mergeCell ref="G114:G118"/>
    <mergeCell ref="C119:C123"/>
    <mergeCell ref="D119:D123"/>
    <mergeCell ref="E119:E123"/>
    <mergeCell ref="F119:F123"/>
    <mergeCell ref="G119:G123"/>
    <mergeCell ref="C104:C108"/>
    <mergeCell ref="D104:D108"/>
    <mergeCell ref="E104:E108"/>
    <mergeCell ref="F104:F108"/>
    <mergeCell ref="G104:G108"/>
    <mergeCell ref="C109:C113"/>
    <mergeCell ref="D109:D113"/>
    <mergeCell ref="E109:E113"/>
    <mergeCell ref="F109:F113"/>
    <mergeCell ref="G109:G113"/>
    <mergeCell ref="C134:C138"/>
    <mergeCell ref="D134:D138"/>
    <mergeCell ref="E134:E138"/>
    <mergeCell ref="F134:F138"/>
    <mergeCell ref="G134:G138"/>
    <mergeCell ref="C139:C143"/>
    <mergeCell ref="D139:D143"/>
    <mergeCell ref="E139:E143"/>
    <mergeCell ref="F139:F143"/>
    <mergeCell ref="G139:G143"/>
    <mergeCell ref="C124:C128"/>
    <mergeCell ref="D124:D128"/>
    <mergeCell ref="E124:E128"/>
    <mergeCell ref="F124:F128"/>
    <mergeCell ref="G124:G128"/>
    <mergeCell ref="C129:C133"/>
    <mergeCell ref="D129:D133"/>
    <mergeCell ref="E129:E133"/>
    <mergeCell ref="F129:F133"/>
    <mergeCell ref="G129:G133"/>
    <mergeCell ref="C154:C158"/>
    <mergeCell ref="D154:D158"/>
    <mergeCell ref="E154:E158"/>
    <mergeCell ref="F154:F158"/>
    <mergeCell ref="G154:G158"/>
    <mergeCell ref="C159:C163"/>
    <mergeCell ref="D159:D163"/>
    <mergeCell ref="E159:E163"/>
    <mergeCell ref="F159:F163"/>
    <mergeCell ref="G159:G163"/>
    <mergeCell ref="C144:C148"/>
    <mergeCell ref="D144:D148"/>
    <mergeCell ref="E144:E148"/>
    <mergeCell ref="F144:F148"/>
    <mergeCell ref="G144:G148"/>
    <mergeCell ref="C149:C153"/>
    <mergeCell ref="D149:D153"/>
    <mergeCell ref="E149:E153"/>
    <mergeCell ref="F149:F153"/>
    <mergeCell ref="G149:G153"/>
    <mergeCell ref="C174:C178"/>
    <mergeCell ref="D174:D178"/>
    <mergeCell ref="E174:E178"/>
    <mergeCell ref="F174:F178"/>
    <mergeCell ref="G174:G178"/>
    <mergeCell ref="C179:C183"/>
    <mergeCell ref="D179:D183"/>
    <mergeCell ref="E179:E183"/>
    <mergeCell ref="F179:F183"/>
    <mergeCell ref="G179:G183"/>
    <mergeCell ref="C164:C168"/>
    <mergeCell ref="D164:D168"/>
    <mergeCell ref="E164:E168"/>
    <mergeCell ref="F164:F168"/>
    <mergeCell ref="G164:G168"/>
    <mergeCell ref="C169:C173"/>
    <mergeCell ref="D169:D173"/>
    <mergeCell ref="E169:E173"/>
    <mergeCell ref="F169:F173"/>
    <mergeCell ref="G169:G173"/>
    <mergeCell ref="C194:C198"/>
    <mergeCell ref="D194:D198"/>
    <mergeCell ref="E194:E198"/>
    <mergeCell ref="F194:F198"/>
    <mergeCell ref="G194:G198"/>
    <mergeCell ref="C199:C203"/>
    <mergeCell ref="D199:D203"/>
    <mergeCell ref="E199:E203"/>
    <mergeCell ref="F199:F203"/>
    <mergeCell ref="G199:G203"/>
    <mergeCell ref="C184:C188"/>
    <mergeCell ref="D184:D188"/>
    <mergeCell ref="E184:E188"/>
    <mergeCell ref="F184:F188"/>
    <mergeCell ref="G184:G188"/>
    <mergeCell ref="C189:C193"/>
    <mergeCell ref="D189:D193"/>
    <mergeCell ref="E189:E193"/>
    <mergeCell ref="F189:F193"/>
    <mergeCell ref="G189:G193"/>
    <mergeCell ref="C214:C218"/>
    <mergeCell ref="D214:D218"/>
    <mergeCell ref="E214:E218"/>
    <mergeCell ref="F214:F218"/>
    <mergeCell ref="G214:G218"/>
    <mergeCell ref="C219:C223"/>
    <mergeCell ref="D219:D223"/>
    <mergeCell ref="E219:E223"/>
    <mergeCell ref="F219:F223"/>
    <mergeCell ref="G219:G223"/>
    <mergeCell ref="C204:C208"/>
    <mergeCell ref="D204:D208"/>
    <mergeCell ref="E204:E208"/>
    <mergeCell ref="F204:F208"/>
    <mergeCell ref="G204:G208"/>
    <mergeCell ref="C209:C213"/>
    <mergeCell ref="D209:D213"/>
    <mergeCell ref="E209:E213"/>
    <mergeCell ref="F209:F213"/>
    <mergeCell ref="G209:G213"/>
    <mergeCell ref="C234:C238"/>
    <mergeCell ref="D234:D238"/>
    <mergeCell ref="E234:E238"/>
    <mergeCell ref="F234:F238"/>
    <mergeCell ref="G234:G238"/>
    <mergeCell ref="C239:C243"/>
    <mergeCell ref="D239:D243"/>
    <mergeCell ref="E239:E243"/>
    <mergeCell ref="F239:F243"/>
    <mergeCell ref="G239:G243"/>
    <mergeCell ref="C224:C228"/>
    <mergeCell ref="D224:D228"/>
    <mergeCell ref="E224:E228"/>
    <mergeCell ref="F224:F228"/>
    <mergeCell ref="G224:G228"/>
    <mergeCell ref="C229:C233"/>
    <mergeCell ref="D229:D233"/>
    <mergeCell ref="E229:E233"/>
    <mergeCell ref="F229:F233"/>
    <mergeCell ref="G229:G233"/>
    <mergeCell ref="C254:C258"/>
    <mergeCell ref="D254:D258"/>
    <mergeCell ref="E254:E258"/>
    <mergeCell ref="F254:F258"/>
    <mergeCell ref="G254:G258"/>
    <mergeCell ref="C259:C263"/>
    <mergeCell ref="D259:D263"/>
    <mergeCell ref="E259:E263"/>
    <mergeCell ref="F259:F263"/>
    <mergeCell ref="G259:G263"/>
    <mergeCell ref="C244:C248"/>
    <mergeCell ref="D244:D248"/>
    <mergeCell ref="E244:E248"/>
    <mergeCell ref="F244:F248"/>
    <mergeCell ref="G244:G248"/>
    <mergeCell ref="C249:C253"/>
    <mergeCell ref="D249:D253"/>
    <mergeCell ref="E249:E253"/>
    <mergeCell ref="F249:F253"/>
    <mergeCell ref="G249:G253"/>
    <mergeCell ref="C274:C278"/>
    <mergeCell ref="D274:D278"/>
    <mergeCell ref="E274:E278"/>
    <mergeCell ref="F274:F278"/>
    <mergeCell ref="G274:G278"/>
    <mergeCell ref="C279:C283"/>
    <mergeCell ref="D279:D283"/>
    <mergeCell ref="E279:E283"/>
    <mergeCell ref="F279:F283"/>
    <mergeCell ref="G279:G283"/>
    <mergeCell ref="C264:C268"/>
    <mergeCell ref="D264:D268"/>
    <mergeCell ref="E264:E268"/>
    <mergeCell ref="F264:F268"/>
    <mergeCell ref="G264:G268"/>
    <mergeCell ref="C269:C273"/>
    <mergeCell ref="D269:D273"/>
    <mergeCell ref="E269:E273"/>
    <mergeCell ref="F269:F273"/>
    <mergeCell ref="G269:G273"/>
    <mergeCell ref="C294:C298"/>
    <mergeCell ref="D294:D298"/>
    <mergeCell ref="E294:E298"/>
    <mergeCell ref="F294:F298"/>
    <mergeCell ref="G294:G298"/>
    <mergeCell ref="C299:C303"/>
    <mergeCell ref="D299:D303"/>
    <mergeCell ref="E299:E303"/>
    <mergeCell ref="F299:F303"/>
    <mergeCell ref="G299:G303"/>
    <mergeCell ref="C284:C288"/>
    <mergeCell ref="D284:D288"/>
    <mergeCell ref="E284:E288"/>
    <mergeCell ref="F284:F288"/>
    <mergeCell ref="G284:G288"/>
    <mergeCell ref="C289:C293"/>
    <mergeCell ref="D289:D293"/>
    <mergeCell ref="E289:E293"/>
    <mergeCell ref="F289:F293"/>
    <mergeCell ref="G289:G293"/>
    <mergeCell ref="C314:C318"/>
    <mergeCell ref="D314:D318"/>
    <mergeCell ref="E314:E318"/>
    <mergeCell ref="F314:F318"/>
    <mergeCell ref="G314:G318"/>
    <mergeCell ref="C319:C323"/>
    <mergeCell ref="D319:D323"/>
    <mergeCell ref="E319:E323"/>
    <mergeCell ref="F319:F323"/>
    <mergeCell ref="G319:G323"/>
    <mergeCell ref="C304:C308"/>
    <mergeCell ref="D304:D308"/>
    <mergeCell ref="E304:E308"/>
    <mergeCell ref="F304:F308"/>
    <mergeCell ref="G304:G308"/>
    <mergeCell ref="C309:C313"/>
    <mergeCell ref="D309:D313"/>
    <mergeCell ref="E309:E313"/>
    <mergeCell ref="F309:F313"/>
    <mergeCell ref="G309:G313"/>
    <mergeCell ref="C334:C338"/>
    <mergeCell ref="D334:D338"/>
    <mergeCell ref="E334:E338"/>
    <mergeCell ref="F334:F338"/>
    <mergeCell ref="G334:G338"/>
    <mergeCell ref="C339:C343"/>
    <mergeCell ref="D339:D343"/>
    <mergeCell ref="E339:E343"/>
    <mergeCell ref="F339:F343"/>
    <mergeCell ref="G339:G343"/>
    <mergeCell ref="C324:C328"/>
    <mergeCell ref="D324:D328"/>
    <mergeCell ref="E324:E328"/>
    <mergeCell ref="F324:F328"/>
    <mergeCell ref="G324:G328"/>
    <mergeCell ref="C329:C333"/>
    <mergeCell ref="D329:D333"/>
    <mergeCell ref="E329:E333"/>
    <mergeCell ref="F329:F333"/>
    <mergeCell ref="G329:G333"/>
    <mergeCell ref="C354:C358"/>
    <mergeCell ref="D354:D358"/>
    <mergeCell ref="E354:E358"/>
    <mergeCell ref="F354:F358"/>
    <mergeCell ref="G354:G358"/>
    <mergeCell ref="C359:C363"/>
    <mergeCell ref="D359:D363"/>
    <mergeCell ref="E359:E363"/>
    <mergeCell ref="F359:F363"/>
    <mergeCell ref="G359:G363"/>
    <mergeCell ref="C344:C348"/>
    <mergeCell ref="D344:D348"/>
    <mergeCell ref="E344:E348"/>
    <mergeCell ref="F344:F348"/>
    <mergeCell ref="G344:G348"/>
    <mergeCell ref="C349:C353"/>
    <mergeCell ref="D349:D353"/>
    <mergeCell ref="E349:E353"/>
    <mergeCell ref="F349:F353"/>
    <mergeCell ref="G349:G353"/>
    <mergeCell ref="C374:C378"/>
    <mergeCell ref="D374:D378"/>
    <mergeCell ref="E374:E378"/>
    <mergeCell ref="F374:F378"/>
    <mergeCell ref="G374:G378"/>
    <mergeCell ref="C379:C383"/>
    <mergeCell ref="D379:D383"/>
    <mergeCell ref="E379:E383"/>
    <mergeCell ref="F379:F383"/>
    <mergeCell ref="G379:G383"/>
    <mergeCell ref="C364:C368"/>
    <mergeCell ref="D364:D368"/>
    <mergeCell ref="E364:E368"/>
    <mergeCell ref="F364:F368"/>
    <mergeCell ref="G364:G368"/>
    <mergeCell ref="C369:C373"/>
    <mergeCell ref="D369:D373"/>
    <mergeCell ref="E369:E373"/>
    <mergeCell ref="F369:F373"/>
    <mergeCell ref="G369:G373"/>
    <mergeCell ref="C394:C398"/>
    <mergeCell ref="D394:D398"/>
    <mergeCell ref="E394:E398"/>
    <mergeCell ref="F394:F398"/>
    <mergeCell ref="G394:G398"/>
    <mergeCell ref="C399:C403"/>
    <mergeCell ref="D399:D403"/>
    <mergeCell ref="E399:E403"/>
    <mergeCell ref="F399:F403"/>
    <mergeCell ref="G399:G403"/>
    <mergeCell ref="C384:C388"/>
    <mergeCell ref="D384:D388"/>
    <mergeCell ref="E384:E388"/>
    <mergeCell ref="F384:F388"/>
    <mergeCell ref="G384:G388"/>
    <mergeCell ref="C389:C393"/>
    <mergeCell ref="D389:D393"/>
    <mergeCell ref="E389:E393"/>
    <mergeCell ref="F389:F393"/>
    <mergeCell ref="G389:G393"/>
    <mergeCell ref="C414:C418"/>
    <mergeCell ref="D414:D418"/>
    <mergeCell ref="E414:E418"/>
    <mergeCell ref="F414:F418"/>
    <mergeCell ref="G414:G418"/>
    <mergeCell ref="C419:C423"/>
    <mergeCell ref="D419:D423"/>
    <mergeCell ref="E419:E423"/>
    <mergeCell ref="F419:F423"/>
    <mergeCell ref="G419:G423"/>
    <mergeCell ref="C404:C408"/>
    <mergeCell ref="D404:D408"/>
    <mergeCell ref="E404:E408"/>
    <mergeCell ref="F404:F408"/>
    <mergeCell ref="G404:G408"/>
    <mergeCell ref="C409:C413"/>
    <mergeCell ref="D409:D413"/>
    <mergeCell ref="E409:E413"/>
    <mergeCell ref="F409:F413"/>
    <mergeCell ref="G409:G413"/>
    <mergeCell ref="C434:C438"/>
    <mergeCell ref="D434:D438"/>
    <mergeCell ref="E434:E438"/>
    <mergeCell ref="F434:F438"/>
    <mergeCell ref="G434:G438"/>
    <mergeCell ref="C439:C443"/>
    <mergeCell ref="D439:D443"/>
    <mergeCell ref="E439:E443"/>
    <mergeCell ref="F439:F443"/>
    <mergeCell ref="G439:G443"/>
    <mergeCell ref="C424:C428"/>
    <mergeCell ref="D424:D428"/>
    <mergeCell ref="E424:E428"/>
    <mergeCell ref="F424:F428"/>
    <mergeCell ref="G424:G428"/>
    <mergeCell ref="C429:C433"/>
    <mergeCell ref="D429:D433"/>
    <mergeCell ref="E429:E433"/>
    <mergeCell ref="F429:F433"/>
    <mergeCell ref="G429:G433"/>
    <mergeCell ref="C454:C458"/>
    <mergeCell ref="D454:D458"/>
    <mergeCell ref="E454:E458"/>
    <mergeCell ref="F454:F458"/>
    <mergeCell ref="G454:G458"/>
    <mergeCell ref="C459:C463"/>
    <mergeCell ref="D459:D463"/>
    <mergeCell ref="E459:E463"/>
    <mergeCell ref="F459:F463"/>
    <mergeCell ref="G459:G463"/>
    <mergeCell ref="C444:C448"/>
    <mergeCell ref="D444:D448"/>
    <mergeCell ref="E444:E448"/>
    <mergeCell ref="F444:F448"/>
    <mergeCell ref="G444:G448"/>
    <mergeCell ref="C449:C453"/>
    <mergeCell ref="D449:D453"/>
    <mergeCell ref="E449:E453"/>
    <mergeCell ref="F449:F453"/>
    <mergeCell ref="G449:G453"/>
    <mergeCell ref="C474:C478"/>
    <mergeCell ref="D474:D478"/>
    <mergeCell ref="E474:E478"/>
    <mergeCell ref="F474:F478"/>
    <mergeCell ref="G474:G478"/>
    <mergeCell ref="C479:C483"/>
    <mergeCell ref="D479:D483"/>
    <mergeCell ref="E479:E483"/>
    <mergeCell ref="F479:F483"/>
    <mergeCell ref="G479:G483"/>
    <mergeCell ref="C464:C468"/>
    <mergeCell ref="D464:D468"/>
    <mergeCell ref="E464:E468"/>
    <mergeCell ref="F464:F468"/>
    <mergeCell ref="G464:G468"/>
    <mergeCell ref="C469:C473"/>
    <mergeCell ref="D469:D473"/>
    <mergeCell ref="E469:E473"/>
    <mergeCell ref="F469:F473"/>
    <mergeCell ref="G469:G473"/>
    <mergeCell ref="C494:C498"/>
    <mergeCell ref="D494:D498"/>
    <mergeCell ref="E494:E498"/>
    <mergeCell ref="F494:F498"/>
    <mergeCell ref="G494:G498"/>
    <mergeCell ref="C499:C503"/>
    <mergeCell ref="D499:D503"/>
    <mergeCell ref="E499:E503"/>
    <mergeCell ref="F499:F503"/>
    <mergeCell ref="G499:G503"/>
    <mergeCell ref="C484:C488"/>
    <mergeCell ref="D484:D488"/>
    <mergeCell ref="E484:E488"/>
    <mergeCell ref="F484:F488"/>
    <mergeCell ref="G484:G488"/>
    <mergeCell ref="C489:C493"/>
    <mergeCell ref="D489:D493"/>
    <mergeCell ref="E489:E493"/>
    <mergeCell ref="F489:F493"/>
    <mergeCell ref="G489:G493"/>
    <mergeCell ref="C514:C518"/>
    <mergeCell ref="D514:D518"/>
    <mergeCell ref="E514:E518"/>
    <mergeCell ref="F514:F518"/>
    <mergeCell ref="G514:G518"/>
    <mergeCell ref="C519:C523"/>
    <mergeCell ref="D519:D523"/>
    <mergeCell ref="E519:E523"/>
    <mergeCell ref="F519:F523"/>
    <mergeCell ref="G519:G523"/>
    <mergeCell ref="C504:C508"/>
    <mergeCell ref="D504:D508"/>
    <mergeCell ref="E504:E508"/>
    <mergeCell ref="F504:F508"/>
    <mergeCell ref="G504:G508"/>
    <mergeCell ref="C509:C513"/>
    <mergeCell ref="D509:D513"/>
    <mergeCell ref="E509:E513"/>
    <mergeCell ref="F509:F513"/>
    <mergeCell ref="G509:G513"/>
    <mergeCell ref="C534:C538"/>
    <mergeCell ref="D534:D538"/>
    <mergeCell ref="E534:E538"/>
    <mergeCell ref="F534:F538"/>
    <mergeCell ref="G534:G538"/>
    <mergeCell ref="C539:C543"/>
    <mergeCell ref="D539:D543"/>
    <mergeCell ref="E539:E543"/>
    <mergeCell ref="F539:F543"/>
    <mergeCell ref="G539:G543"/>
    <mergeCell ref="C524:C528"/>
    <mergeCell ref="D524:D528"/>
    <mergeCell ref="E524:E528"/>
    <mergeCell ref="F524:F528"/>
    <mergeCell ref="G524:G528"/>
    <mergeCell ref="C529:C533"/>
    <mergeCell ref="D529:D533"/>
    <mergeCell ref="E529:E533"/>
    <mergeCell ref="F529:F533"/>
    <mergeCell ref="G529:G533"/>
    <mergeCell ref="C554:C558"/>
    <mergeCell ref="D554:D558"/>
    <mergeCell ref="E554:E558"/>
    <mergeCell ref="F554:F558"/>
    <mergeCell ref="G554:G558"/>
    <mergeCell ref="C559:C563"/>
    <mergeCell ref="D559:D563"/>
    <mergeCell ref="E559:E563"/>
    <mergeCell ref="F559:F563"/>
    <mergeCell ref="G559:G563"/>
    <mergeCell ref="C544:C548"/>
    <mergeCell ref="D544:D548"/>
    <mergeCell ref="E544:E548"/>
    <mergeCell ref="F544:F548"/>
    <mergeCell ref="G544:G548"/>
    <mergeCell ref="C549:C553"/>
    <mergeCell ref="D549:D553"/>
    <mergeCell ref="E549:E553"/>
    <mergeCell ref="F549:F553"/>
    <mergeCell ref="G549:G553"/>
    <mergeCell ref="C574:C578"/>
    <mergeCell ref="D574:D578"/>
    <mergeCell ref="E574:E578"/>
    <mergeCell ref="F574:F578"/>
    <mergeCell ref="G574:G578"/>
    <mergeCell ref="C579:C583"/>
    <mergeCell ref="D579:D583"/>
    <mergeCell ref="E579:E583"/>
    <mergeCell ref="F579:F583"/>
    <mergeCell ref="G579:G583"/>
    <mergeCell ref="C564:C568"/>
    <mergeCell ref="D564:D568"/>
    <mergeCell ref="E564:E568"/>
    <mergeCell ref="F564:F568"/>
    <mergeCell ref="G564:G568"/>
    <mergeCell ref="C569:C573"/>
    <mergeCell ref="D569:D573"/>
    <mergeCell ref="E569:E573"/>
    <mergeCell ref="F569:F573"/>
    <mergeCell ref="G569:G573"/>
    <mergeCell ref="C594:C598"/>
    <mergeCell ref="D594:D598"/>
    <mergeCell ref="E594:E598"/>
    <mergeCell ref="F594:F598"/>
    <mergeCell ref="G594:G598"/>
    <mergeCell ref="C599:C603"/>
    <mergeCell ref="D599:D603"/>
    <mergeCell ref="E599:E603"/>
    <mergeCell ref="F599:F603"/>
    <mergeCell ref="G599:G603"/>
    <mergeCell ref="C584:C588"/>
    <mergeCell ref="D584:D588"/>
    <mergeCell ref="E584:E588"/>
    <mergeCell ref="F584:F588"/>
    <mergeCell ref="G584:G588"/>
    <mergeCell ref="C589:C593"/>
    <mergeCell ref="D589:D593"/>
    <mergeCell ref="E589:E593"/>
    <mergeCell ref="F589:F593"/>
    <mergeCell ref="G589:G593"/>
    <mergeCell ref="C614:C618"/>
    <mergeCell ref="D614:D618"/>
    <mergeCell ref="E614:E618"/>
    <mergeCell ref="F614:F618"/>
    <mergeCell ref="G614:G618"/>
    <mergeCell ref="C619:C623"/>
    <mergeCell ref="D619:D623"/>
    <mergeCell ref="E619:E623"/>
    <mergeCell ref="F619:F623"/>
    <mergeCell ref="G619:G623"/>
    <mergeCell ref="C604:C608"/>
    <mergeCell ref="D604:D608"/>
    <mergeCell ref="E604:E608"/>
    <mergeCell ref="F604:F608"/>
    <mergeCell ref="G604:G608"/>
    <mergeCell ref="C609:C613"/>
    <mergeCell ref="D609:D613"/>
    <mergeCell ref="E609:E613"/>
    <mergeCell ref="F609:F613"/>
    <mergeCell ref="G609:G613"/>
    <mergeCell ref="C634:C638"/>
    <mergeCell ref="D634:D638"/>
    <mergeCell ref="E634:E638"/>
    <mergeCell ref="F634:F638"/>
    <mergeCell ref="G634:G638"/>
    <mergeCell ref="C639:C643"/>
    <mergeCell ref="D639:D643"/>
    <mergeCell ref="E639:E643"/>
    <mergeCell ref="F639:F643"/>
    <mergeCell ref="G639:G643"/>
    <mergeCell ref="C624:C628"/>
    <mergeCell ref="D624:D628"/>
    <mergeCell ref="E624:E628"/>
    <mergeCell ref="F624:F628"/>
    <mergeCell ref="G624:G628"/>
    <mergeCell ref="C629:C633"/>
    <mergeCell ref="D629:D633"/>
    <mergeCell ref="E629:E633"/>
    <mergeCell ref="F629:F633"/>
    <mergeCell ref="G629:G633"/>
    <mergeCell ref="C654:C658"/>
    <mergeCell ref="D654:D658"/>
    <mergeCell ref="E654:E658"/>
    <mergeCell ref="F654:F658"/>
    <mergeCell ref="G654:G658"/>
    <mergeCell ref="C659:C663"/>
    <mergeCell ref="D659:D663"/>
    <mergeCell ref="E659:E663"/>
    <mergeCell ref="F659:F663"/>
    <mergeCell ref="G659:G663"/>
    <mergeCell ref="C644:C648"/>
    <mergeCell ref="D644:D648"/>
    <mergeCell ref="E644:E648"/>
    <mergeCell ref="F644:F648"/>
    <mergeCell ref="G644:G648"/>
    <mergeCell ref="C649:C653"/>
    <mergeCell ref="D649:D653"/>
    <mergeCell ref="E649:E653"/>
    <mergeCell ref="F649:F653"/>
    <mergeCell ref="G649:G653"/>
    <mergeCell ref="C674:C678"/>
    <mergeCell ref="D674:D678"/>
    <mergeCell ref="E674:E678"/>
    <mergeCell ref="F674:F678"/>
    <mergeCell ref="G674:G678"/>
    <mergeCell ref="C679:C683"/>
    <mergeCell ref="D679:D683"/>
    <mergeCell ref="E679:E683"/>
    <mergeCell ref="F679:F683"/>
    <mergeCell ref="G679:G683"/>
    <mergeCell ref="C664:C668"/>
    <mergeCell ref="D664:D668"/>
    <mergeCell ref="E664:E668"/>
    <mergeCell ref="F664:F668"/>
    <mergeCell ref="G664:G668"/>
    <mergeCell ref="C669:C673"/>
    <mergeCell ref="D669:D673"/>
    <mergeCell ref="E669:E673"/>
    <mergeCell ref="F669:F673"/>
    <mergeCell ref="G669:G673"/>
    <mergeCell ref="C694:C698"/>
    <mergeCell ref="D694:D698"/>
    <mergeCell ref="E694:E698"/>
    <mergeCell ref="F694:F698"/>
    <mergeCell ref="G694:G698"/>
    <mergeCell ref="C699:C703"/>
    <mergeCell ref="D699:D703"/>
    <mergeCell ref="E699:E703"/>
    <mergeCell ref="F699:F703"/>
    <mergeCell ref="G699:G702"/>
    <mergeCell ref="C684:C688"/>
    <mergeCell ref="D684:D688"/>
    <mergeCell ref="E684:E688"/>
    <mergeCell ref="F684:F688"/>
    <mergeCell ref="G684:G688"/>
    <mergeCell ref="C689:C693"/>
    <mergeCell ref="D689:D693"/>
    <mergeCell ref="E689:E693"/>
    <mergeCell ref="F689:F693"/>
    <mergeCell ref="G689:G693"/>
    <mergeCell ref="C714:C718"/>
    <mergeCell ref="D714:D718"/>
    <mergeCell ref="E714:E717"/>
    <mergeCell ref="F714:F718"/>
    <mergeCell ref="G714:G718"/>
    <mergeCell ref="C719:C723"/>
    <mergeCell ref="D719:D723"/>
    <mergeCell ref="E719:E723"/>
    <mergeCell ref="F719:F723"/>
    <mergeCell ref="G719:G723"/>
    <mergeCell ref="C704:C708"/>
    <mergeCell ref="D704:D708"/>
    <mergeCell ref="E704:E708"/>
    <mergeCell ref="F704:F708"/>
    <mergeCell ref="G704:G708"/>
    <mergeCell ref="C709:C713"/>
    <mergeCell ref="D709:D713"/>
    <mergeCell ref="E709:E712"/>
    <mergeCell ref="F709:F713"/>
    <mergeCell ref="G709:G713"/>
    <mergeCell ref="C734:C738"/>
    <mergeCell ref="D734:D738"/>
    <mergeCell ref="E734:E738"/>
    <mergeCell ref="F734:F738"/>
    <mergeCell ref="G734:G738"/>
    <mergeCell ref="C739:C743"/>
    <mergeCell ref="D739:D743"/>
    <mergeCell ref="E739:E743"/>
    <mergeCell ref="F739:F743"/>
    <mergeCell ref="G739:G743"/>
    <mergeCell ref="C724:C728"/>
    <mergeCell ref="D724:D728"/>
    <mergeCell ref="E724:E728"/>
    <mergeCell ref="F724:F728"/>
    <mergeCell ref="G724:G728"/>
    <mergeCell ref="C729:C733"/>
    <mergeCell ref="D729:D733"/>
    <mergeCell ref="E729:E733"/>
    <mergeCell ref="F729:F733"/>
    <mergeCell ref="G729:G733"/>
    <mergeCell ref="C754:C758"/>
    <mergeCell ref="D754:D758"/>
    <mergeCell ref="E754:E758"/>
    <mergeCell ref="F754:F758"/>
    <mergeCell ref="G754:G758"/>
    <mergeCell ref="C759:C763"/>
    <mergeCell ref="D759:D763"/>
    <mergeCell ref="E759:E763"/>
    <mergeCell ref="F759:F763"/>
    <mergeCell ref="G759:G763"/>
    <mergeCell ref="C744:C748"/>
    <mergeCell ref="D744:D748"/>
    <mergeCell ref="E744:E748"/>
    <mergeCell ref="F744:F748"/>
    <mergeCell ref="G744:G748"/>
    <mergeCell ref="C749:C753"/>
    <mergeCell ref="D749:D753"/>
    <mergeCell ref="E749:E753"/>
    <mergeCell ref="F749:F753"/>
    <mergeCell ref="G749:G753"/>
    <mergeCell ref="C774:C778"/>
    <mergeCell ref="D774:D778"/>
    <mergeCell ref="E774:E778"/>
    <mergeCell ref="F774:F778"/>
    <mergeCell ref="G774:G778"/>
    <mergeCell ref="C779:C783"/>
    <mergeCell ref="D779:D783"/>
    <mergeCell ref="E779:E783"/>
    <mergeCell ref="F779:F783"/>
    <mergeCell ref="G779:G783"/>
    <mergeCell ref="C764:C768"/>
    <mergeCell ref="D764:D768"/>
    <mergeCell ref="E764:E768"/>
    <mergeCell ref="F764:F768"/>
    <mergeCell ref="G764:G768"/>
    <mergeCell ref="C769:C773"/>
    <mergeCell ref="D769:D773"/>
    <mergeCell ref="E769:E773"/>
    <mergeCell ref="F769:F773"/>
    <mergeCell ref="G769:G773"/>
    <mergeCell ref="C794:C798"/>
    <mergeCell ref="D794:D798"/>
    <mergeCell ref="E794:E798"/>
    <mergeCell ref="F794:F798"/>
    <mergeCell ref="G794:G798"/>
    <mergeCell ref="C799:C803"/>
    <mergeCell ref="D799:D803"/>
    <mergeCell ref="E799:E803"/>
    <mergeCell ref="F799:F803"/>
    <mergeCell ref="G799:G803"/>
    <mergeCell ref="C784:C788"/>
    <mergeCell ref="D784:D788"/>
    <mergeCell ref="E784:E788"/>
    <mergeCell ref="F784:F788"/>
    <mergeCell ref="G784:G788"/>
    <mergeCell ref="C789:C793"/>
    <mergeCell ref="D789:D793"/>
    <mergeCell ref="E789:E793"/>
    <mergeCell ref="F789:F793"/>
    <mergeCell ref="G789:G793"/>
    <mergeCell ref="C814:C818"/>
    <mergeCell ref="D814:D818"/>
    <mergeCell ref="E814:E818"/>
    <mergeCell ref="F814:F818"/>
    <mergeCell ref="G814:G818"/>
    <mergeCell ref="C819:C823"/>
    <mergeCell ref="D819:D823"/>
    <mergeCell ref="E819:E823"/>
    <mergeCell ref="F819:F823"/>
    <mergeCell ref="G819:G823"/>
    <mergeCell ref="C804:C808"/>
    <mergeCell ref="D804:D808"/>
    <mergeCell ref="E804:E808"/>
    <mergeCell ref="F804:F808"/>
    <mergeCell ref="G804:G808"/>
    <mergeCell ref="C809:C813"/>
    <mergeCell ref="D809:D813"/>
    <mergeCell ref="E809:E813"/>
    <mergeCell ref="F809:F813"/>
    <mergeCell ref="G809:G813"/>
    <mergeCell ref="C834:C838"/>
    <mergeCell ref="D834:D838"/>
    <mergeCell ref="E834:E838"/>
    <mergeCell ref="F834:F838"/>
    <mergeCell ref="G834:G838"/>
    <mergeCell ref="C839:C843"/>
    <mergeCell ref="D839:D843"/>
    <mergeCell ref="E839:E843"/>
    <mergeCell ref="F839:F843"/>
    <mergeCell ref="G839:G843"/>
    <mergeCell ref="C824:C828"/>
    <mergeCell ref="D824:D828"/>
    <mergeCell ref="E824:E828"/>
    <mergeCell ref="F824:F828"/>
    <mergeCell ref="G824:G828"/>
    <mergeCell ref="C829:C833"/>
    <mergeCell ref="D829:D833"/>
    <mergeCell ref="E829:E833"/>
    <mergeCell ref="F829:F833"/>
    <mergeCell ref="G829:G833"/>
    <mergeCell ref="C854:C858"/>
    <mergeCell ref="D854:D858"/>
    <mergeCell ref="E854:E858"/>
    <mergeCell ref="F854:F858"/>
    <mergeCell ref="G854:G858"/>
    <mergeCell ref="C859:C863"/>
    <mergeCell ref="D859:D863"/>
    <mergeCell ref="E859:E863"/>
    <mergeCell ref="F859:F863"/>
    <mergeCell ref="G859:G863"/>
    <mergeCell ref="C844:C848"/>
    <mergeCell ref="D844:D848"/>
    <mergeCell ref="E844:E848"/>
    <mergeCell ref="F844:F848"/>
    <mergeCell ref="G844:G848"/>
    <mergeCell ref="C849:C853"/>
    <mergeCell ref="D849:D853"/>
    <mergeCell ref="E849:E853"/>
    <mergeCell ref="F849:F853"/>
    <mergeCell ref="G849:G853"/>
    <mergeCell ref="C874:C878"/>
    <mergeCell ref="D874:D878"/>
    <mergeCell ref="E874:E878"/>
    <mergeCell ref="F874:F878"/>
    <mergeCell ref="G874:G878"/>
    <mergeCell ref="C879:C883"/>
    <mergeCell ref="D879:D883"/>
    <mergeCell ref="E879:E883"/>
    <mergeCell ref="F879:F883"/>
    <mergeCell ref="G879:G883"/>
    <mergeCell ref="C864:C868"/>
    <mergeCell ref="D864:D868"/>
    <mergeCell ref="E864:E868"/>
    <mergeCell ref="F864:F868"/>
    <mergeCell ref="G864:G868"/>
    <mergeCell ref="C869:C873"/>
    <mergeCell ref="D869:D873"/>
    <mergeCell ref="E869:E873"/>
    <mergeCell ref="F869:F873"/>
    <mergeCell ref="G869:G873"/>
    <mergeCell ref="C894:C898"/>
    <mergeCell ref="D894:D898"/>
    <mergeCell ref="E894:E898"/>
    <mergeCell ref="F894:F898"/>
    <mergeCell ref="G894:G898"/>
    <mergeCell ref="C899:C903"/>
    <mergeCell ref="D899:D903"/>
    <mergeCell ref="E899:E903"/>
    <mergeCell ref="F899:F903"/>
    <mergeCell ref="G899:G903"/>
    <mergeCell ref="C884:C888"/>
    <mergeCell ref="D884:D888"/>
    <mergeCell ref="E884:E888"/>
    <mergeCell ref="F884:F888"/>
    <mergeCell ref="G884:G888"/>
    <mergeCell ref="C889:C893"/>
    <mergeCell ref="D889:D893"/>
    <mergeCell ref="E889:E893"/>
    <mergeCell ref="F889:F893"/>
    <mergeCell ref="G889:G893"/>
    <mergeCell ref="C914:C918"/>
    <mergeCell ref="D914:D918"/>
    <mergeCell ref="E914:E918"/>
    <mergeCell ref="F914:F918"/>
    <mergeCell ref="G914:G918"/>
    <mergeCell ref="C919:C923"/>
    <mergeCell ref="D919:D923"/>
    <mergeCell ref="E919:E923"/>
    <mergeCell ref="F919:F923"/>
    <mergeCell ref="G919:G923"/>
    <mergeCell ref="C904:C908"/>
    <mergeCell ref="D904:D908"/>
    <mergeCell ref="E904:E908"/>
    <mergeCell ref="F904:F908"/>
    <mergeCell ref="G904:G908"/>
    <mergeCell ref="C909:C913"/>
    <mergeCell ref="D909:D913"/>
    <mergeCell ref="E909:E913"/>
    <mergeCell ref="F909:F913"/>
    <mergeCell ref="G909:G913"/>
    <mergeCell ref="C934:C938"/>
    <mergeCell ref="D934:D938"/>
    <mergeCell ref="E934:E938"/>
    <mergeCell ref="F934:F938"/>
    <mergeCell ref="G934:G938"/>
    <mergeCell ref="C939:C943"/>
    <mergeCell ref="D939:D943"/>
    <mergeCell ref="E939:E943"/>
    <mergeCell ref="F939:F943"/>
    <mergeCell ref="G939:G943"/>
    <mergeCell ref="C924:C928"/>
    <mergeCell ref="D924:D928"/>
    <mergeCell ref="E924:E928"/>
    <mergeCell ref="F924:F928"/>
    <mergeCell ref="G924:G928"/>
    <mergeCell ref="C929:C933"/>
    <mergeCell ref="D929:D933"/>
    <mergeCell ref="E929:E933"/>
    <mergeCell ref="F929:F933"/>
    <mergeCell ref="G929:G933"/>
    <mergeCell ref="C954:C958"/>
    <mergeCell ref="D954:D958"/>
    <mergeCell ref="E954:E958"/>
    <mergeCell ref="F954:F958"/>
    <mergeCell ref="G954:G958"/>
    <mergeCell ref="C959:C963"/>
    <mergeCell ref="D959:D963"/>
    <mergeCell ref="E959:E963"/>
    <mergeCell ref="F959:F963"/>
    <mergeCell ref="G959:G963"/>
    <mergeCell ref="C944:C948"/>
    <mergeCell ref="D944:D948"/>
    <mergeCell ref="E944:E948"/>
    <mergeCell ref="F944:F948"/>
    <mergeCell ref="G944:G948"/>
    <mergeCell ref="C949:C953"/>
    <mergeCell ref="D949:D953"/>
    <mergeCell ref="E949:E953"/>
    <mergeCell ref="F949:F953"/>
    <mergeCell ref="G949:G953"/>
    <mergeCell ref="C974:C978"/>
    <mergeCell ref="D974:D978"/>
    <mergeCell ref="E974:E978"/>
    <mergeCell ref="F974:F978"/>
    <mergeCell ref="G974:G978"/>
    <mergeCell ref="C979:C983"/>
    <mergeCell ref="D979:D983"/>
    <mergeCell ref="E979:E983"/>
    <mergeCell ref="F979:F983"/>
    <mergeCell ref="G979:G983"/>
    <mergeCell ref="C964:C968"/>
    <mergeCell ref="D964:D968"/>
    <mergeCell ref="E964:E968"/>
    <mergeCell ref="F964:F968"/>
    <mergeCell ref="G964:G968"/>
    <mergeCell ref="C969:C973"/>
    <mergeCell ref="D969:D973"/>
    <mergeCell ref="E969:E973"/>
    <mergeCell ref="F969:F973"/>
    <mergeCell ref="G969:G973"/>
    <mergeCell ref="C994:C998"/>
    <mergeCell ref="D994:D998"/>
    <mergeCell ref="E994:E998"/>
    <mergeCell ref="F994:F998"/>
    <mergeCell ref="G994:G998"/>
    <mergeCell ref="C999:C1003"/>
    <mergeCell ref="D999:D1003"/>
    <mergeCell ref="E999:E1003"/>
    <mergeCell ref="F999:F1003"/>
    <mergeCell ref="G999:G1003"/>
    <mergeCell ref="C984:C988"/>
    <mergeCell ref="D984:D988"/>
    <mergeCell ref="E984:E988"/>
    <mergeCell ref="F984:F988"/>
    <mergeCell ref="G984:G988"/>
    <mergeCell ref="C989:C993"/>
    <mergeCell ref="D989:D993"/>
    <mergeCell ref="E989:E993"/>
    <mergeCell ref="F989:F993"/>
    <mergeCell ref="G989:G993"/>
    <mergeCell ref="C1014:C1018"/>
    <mergeCell ref="D1014:D1018"/>
    <mergeCell ref="E1014:E1018"/>
    <mergeCell ref="F1014:F1018"/>
    <mergeCell ref="G1014:G1018"/>
    <mergeCell ref="C1019:C1023"/>
    <mergeCell ref="D1019:D1023"/>
    <mergeCell ref="E1019:E1023"/>
    <mergeCell ref="F1019:F1023"/>
    <mergeCell ref="G1019:G1023"/>
    <mergeCell ref="C1004:C1008"/>
    <mergeCell ref="D1004:D1008"/>
    <mergeCell ref="E1004:E1008"/>
    <mergeCell ref="F1004:F1008"/>
    <mergeCell ref="G1004:G1008"/>
    <mergeCell ref="C1009:C1013"/>
    <mergeCell ref="D1009:D1013"/>
    <mergeCell ref="E1009:E1013"/>
    <mergeCell ref="F1009:F1013"/>
    <mergeCell ref="G1009:G1013"/>
    <mergeCell ref="C1034:C1038"/>
    <mergeCell ref="D1034:D1038"/>
    <mergeCell ref="E1034:E1038"/>
    <mergeCell ref="F1034:F1038"/>
    <mergeCell ref="G1034:G1038"/>
    <mergeCell ref="C1039:C1043"/>
    <mergeCell ref="D1039:D1043"/>
    <mergeCell ref="E1039:E1043"/>
    <mergeCell ref="F1039:F1043"/>
    <mergeCell ref="G1039:G1043"/>
    <mergeCell ref="C1024:C1028"/>
    <mergeCell ref="D1024:D1028"/>
    <mergeCell ref="E1024:E1028"/>
    <mergeCell ref="F1024:F1028"/>
    <mergeCell ref="G1024:G1028"/>
    <mergeCell ref="C1029:C1033"/>
    <mergeCell ref="D1029:D1033"/>
    <mergeCell ref="E1029:E1033"/>
    <mergeCell ref="F1029:F1033"/>
    <mergeCell ref="G1029:G1033"/>
    <mergeCell ref="C1054:C1058"/>
    <mergeCell ref="D1054:D1058"/>
    <mergeCell ref="E1054:E1058"/>
    <mergeCell ref="F1054:F1058"/>
    <mergeCell ref="G1054:G1058"/>
    <mergeCell ref="C1059:C1063"/>
    <mergeCell ref="D1059:D1063"/>
    <mergeCell ref="E1059:E1063"/>
    <mergeCell ref="F1059:F1063"/>
    <mergeCell ref="G1059:G1063"/>
    <mergeCell ref="C1044:C1048"/>
    <mergeCell ref="D1044:D1048"/>
    <mergeCell ref="E1044:E1048"/>
    <mergeCell ref="F1044:F1048"/>
    <mergeCell ref="G1044:G1048"/>
    <mergeCell ref="C1049:C1053"/>
    <mergeCell ref="D1049:D1053"/>
    <mergeCell ref="E1049:E1053"/>
    <mergeCell ref="F1049:F1053"/>
    <mergeCell ref="G1049:G1053"/>
    <mergeCell ref="C1074:C1078"/>
    <mergeCell ref="D1074:D1078"/>
    <mergeCell ref="E1074:E1078"/>
    <mergeCell ref="F1074:F1078"/>
    <mergeCell ref="G1074:G1078"/>
    <mergeCell ref="C1079:C1083"/>
    <mergeCell ref="D1079:D1083"/>
    <mergeCell ref="E1079:E1083"/>
    <mergeCell ref="F1079:F1083"/>
    <mergeCell ref="G1079:G1083"/>
    <mergeCell ref="C1064:C1068"/>
    <mergeCell ref="D1064:D1068"/>
    <mergeCell ref="E1064:E1068"/>
    <mergeCell ref="F1064:F1068"/>
    <mergeCell ref="G1064:G1068"/>
    <mergeCell ref="C1069:C1073"/>
    <mergeCell ref="D1069:D1073"/>
    <mergeCell ref="E1069:E1073"/>
    <mergeCell ref="F1069:F1073"/>
    <mergeCell ref="G1069:G1073"/>
    <mergeCell ref="C1094:C1098"/>
    <mergeCell ref="D1094:D1098"/>
    <mergeCell ref="E1094:E1098"/>
    <mergeCell ref="F1094:F1098"/>
    <mergeCell ref="G1094:G1098"/>
    <mergeCell ref="C1099:C1103"/>
    <mergeCell ref="D1099:D1103"/>
    <mergeCell ref="E1099:E1103"/>
    <mergeCell ref="F1099:F1103"/>
    <mergeCell ref="G1099:G1103"/>
    <mergeCell ref="C1084:C1088"/>
    <mergeCell ref="D1084:D1088"/>
    <mergeCell ref="E1084:E1088"/>
    <mergeCell ref="F1084:F1088"/>
    <mergeCell ref="G1084:G1088"/>
    <mergeCell ref="C1089:C1093"/>
    <mergeCell ref="D1089:D1093"/>
    <mergeCell ref="E1089:E1093"/>
    <mergeCell ref="F1089:F1093"/>
    <mergeCell ref="G1089:G1093"/>
    <mergeCell ref="C1114:C1118"/>
    <mergeCell ref="D1114:D1118"/>
    <mergeCell ref="E1114:E1118"/>
    <mergeCell ref="F1114:F1118"/>
    <mergeCell ref="G1114:G1118"/>
    <mergeCell ref="C1119:C1123"/>
    <mergeCell ref="D1119:D1123"/>
    <mergeCell ref="E1119:E1123"/>
    <mergeCell ref="F1119:F1123"/>
    <mergeCell ref="G1119:G1123"/>
    <mergeCell ref="C1104:C1108"/>
    <mergeCell ref="D1104:D1108"/>
    <mergeCell ref="E1104:E1108"/>
    <mergeCell ref="F1104:F1108"/>
    <mergeCell ref="G1104:G1108"/>
    <mergeCell ref="C1109:C1113"/>
    <mergeCell ref="D1109:D1113"/>
    <mergeCell ref="E1109:E1113"/>
    <mergeCell ref="F1109:F1113"/>
    <mergeCell ref="G1109:G1113"/>
    <mergeCell ref="C1134:C1138"/>
    <mergeCell ref="D1134:D1138"/>
    <mergeCell ref="E1134:E1138"/>
    <mergeCell ref="F1134:F1138"/>
    <mergeCell ref="G1134:G1138"/>
    <mergeCell ref="C1139:C1143"/>
    <mergeCell ref="D1139:D1143"/>
    <mergeCell ref="E1139:E1143"/>
    <mergeCell ref="F1139:F1143"/>
    <mergeCell ref="G1139:G1143"/>
    <mergeCell ref="C1124:C1128"/>
    <mergeCell ref="D1124:D1128"/>
    <mergeCell ref="E1124:E1128"/>
    <mergeCell ref="F1124:F1128"/>
    <mergeCell ref="G1124:G1128"/>
    <mergeCell ref="C1129:C1133"/>
    <mergeCell ref="D1129:D1133"/>
    <mergeCell ref="E1129:E1133"/>
    <mergeCell ref="F1129:F1133"/>
    <mergeCell ref="G1129:G1133"/>
    <mergeCell ref="C1154:C1158"/>
    <mergeCell ref="D1154:D1158"/>
    <mergeCell ref="E1154:E1158"/>
    <mergeCell ref="F1154:F1158"/>
    <mergeCell ref="G1154:G1158"/>
    <mergeCell ref="C1159:C1163"/>
    <mergeCell ref="D1159:D1163"/>
    <mergeCell ref="E1159:E1163"/>
    <mergeCell ref="F1159:F1163"/>
    <mergeCell ref="G1159:G1163"/>
    <mergeCell ref="C1144:C1148"/>
    <mergeCell ref="D1144:D1148"/>
    <mergeCell ref="E1144:E1148"/>
    <mergeCell ref="F1144:F1148"/>
    <mergeCell ref="G1144:G1148"/>
    <mergeCell ref="C1149:C1153"/>
    <mergeCell ref="D1149:D1153"/>
    <mergeCell ref="E1149:E1153"/>
    <mergeCell ref="F1149:F1153"/>
    <mergeCell ref="G1149:G1153"/>
    <mergeCell ref="C1174:C1178"/>
    <mergeCell ref="D1174:D1178"/>
    <mergeCell ref="E1174:E1178"/>
    <mergeCell ref="F1174:F1178"/>
    <mergeCell ref="G1174:G1178"/>
    <mergeCell ref="C1179:C1183"/>
    <mergeCell ref="D1179:D1183"/>
    <mergeCell ref="E1179:E1183"/>
    <mergeCell ref="F1179:F1183"/>
    <mergeCell ref="G1179:G1183"/>
    <mergeCell ref="C1164:C1168"/>
    <mergeCell ref="D1164:D1168"/>
    <mergeCell ref="E1164:E1168"/>
    <mergeCell ref="F1164:F1168"/>
    <mergeCell ref="G1164:G1168"/>
    <mergeCell ref="C1169:C1173"/>
    <mergeCell ref="D1169:D1173"/>
    <mergeCell ref="E1169:E1173"/>
    <mergeCell ref="F1169:F1173"/>
    <mergeCell ref="G1169:G1173"/>
    <mergeCell ref="C1194:C1198"/>
    <mergeCell ref="D1194:D1198"/>
    <mergeCell ref="E1194:E1198"/>
    <mergeCell ref="F1194:F1198"/>
    <mergeCell ref="G1194:G1198"/>
    <mergeCell ref="C1199:C1203"/>
    <mergeCell ref="D1199:D1203"/>
    <mergeCell ref="E1199:E1203"/>
    <mergeCell ref="F1199:F1203"/>
    <mergeCell ref="G1199:G1203"/>
    <mergeCell ref="C1184:C1188"/>
    <mergeCell ref="D1184:D1188"/>
    <mergeCell ref="E1184:E1188"/>
    <mergeCell ref="F1184:F1188"/>
    <mergeCell ref="G1184:G1188"/>
    <mergeCell ref="C1189:C1193"/>
    <mergeCell ref="D1189:D1193"/>
    <mergeCell ref="E1189:E1193"/>
    <mergeCell ref="F1189:F1193"/>
    <mergeCell ref="G1189:G1193"/>
    <mergeCell ref="C1214:C1218"/>
    <mergeCell ref="D1214:D1218"/>
    <mergeCell ref="E1214:E1218"/>
    <mergeCell ref="F1214:F1218"/>
    <mergeCell ref="G1214:G1218"/>
    <mergeCell ref="C1219:C1223"/>
    <mergeCell ref="D1219:D1223"/>
    <mergeCell ref="E1219:E1223"/>
    <mergeCell ref="F1219:F1223"/>
    <mergeCell ref="G1219:G1223"/>
    <mergeCell ref="C1204:C1208"/>
    <mergeCell ref="D1204:D1208"/>
    <mergeCell ref="E1204:E1208"/>
    <mergeCell ref="F1204:F1208"/>
    <mergeCell ref="G1204:G1208"/>
    <mergeCell ref="C1209:C1213"/>
    <mergeCell ref="D1209:D1213"/>
    <mergeCell ref="E1209:E1213"/>
    <mergeCell ref="F1209:F1213"/>
    <mergeCell ref="G1209:G1213"/>
    <mergeCell ref="C1234:C1238"/>
    <mergeCell ref="D1234:D1238"/>
    <mergeCell ref="E1234:E1238"/>
    <mergeCell ref="F1234:F1238"/>
    <mergeCell ref="G1234:G1238"/>
    <mergeCell ref="C1239:C1243"/>
    <mergeCell ref="D1239:D1243"/>
    <mergeCell ref="E1239:E1243"/>
    <mergeCell ref="F1239:F1243"/>
    <mergeCell ref="G1239:G1243"/>
    <mergeCell ref="D1244:G1244"/>
    <mergeCell ref="C1224:C1228"/>
    <mergeCell ref="D1224:D1228"/>
    <mergeCell ref="E1224:E1228"/>
    <mergeCell ref="F1224:F1228"/>
    <mergeCell ref="G1224:G1228"/>
    <mergeCell ref="C1229:C1233"/>
    <mergeCell ref="D1229:D1233"/>
    <mergeCell ref="E1229:E1233"/>
    <mergeCell ref="F1229:F1233"/>
    <mergeCell ref="G1229:G1233"/>
    <mergeCell ref="C1255:C1259"/>
    <mergeCell ref="D1255:D1259"/>
    <mergeCell ref="E1255:E1259"/>
    <mergeCell ref="F1255:F1259"/>
    <mergeCell ref="G1255:G1259"/>
    <mergeCell ref="C1260:C1264"/>
    <mergeCell ref="D1260:D1264"/>
    <mergeCell ref="E1260:E1264"/>
    <mergeCell ref="F1260:F1264"/>
    <mergeCell ref="G1260:G1264"/>
    <mergeCell ref="C1245:C1249"/>
    <mergeCell ref="D1245:D1249"/>
    <mergeCell ref="E1245:E1249"/>
    <mergeCell ref="F1245:F1249"/>
    <mergeCell ref="G1245:G1249"/>
    <mergeCell ref="C1250:C1254"/>
    <mergeCell ref="D1250:D1254"/>
    <mergeCell ref="E1250:E1254"/>
    <mergeCell ref="F1250:F1254"/>
    <mergeCell ref="G1250:G1254"/>
    <mergeCell ref="C1275:C1279"/>
    <mergeCell ref="D1275:D1279"/>
    <mergeCell ref="E1275:E1279"/>
    <mergeCell ref="F1275:F1279"/>
    <mergeCell ref="G1275:G1279"/>
    <mergeCell ref="C1280:C1284"/>
    <mergeCell ref="D1280:D1284"/>
    <mergeCell ref="E1280:E1284"/>
    <mergeCell ref="F1280:F1284"/>
    <mergeCell ref="G1280:G1284"/>
    <mergeCell ref="C1265:C1269"/>
    <mergeCell ref="D1265:D1269"/>
    <mergeCell ref="E1265:E1269"/>
    <mergeCell ref="F1265:F1269"/>
    <mergeCell ref="G1265:G1269"/>
    <mergeCell ref="C1270:C1274"/>
    <mergeCell ref="D1270:D1274"/>
    <mergeCell ref="E1270:E1274"/>
    <mergeCell ref="F1270:F1274"/>
    <mergeCell ref="G1270:G1274"/>
    <mergeCell ref="C1295:C1299"/>
    <mergeCell ref="D1295:D1299"/>
    <mergeCell ref="E1295:E1299"/>
    <mergeCell ref="F1295:F1299"/>
    <mergeCell ref="G1295:G1299"/>
    <mergeCell ref="C1300:C1304"/>
    <mergeCell ref="D1300:D1304"/>
    <mergeCell ref="E1300:E1304"/>
    <mergeCell ref="F1300:F1304"/>
    <mergeCell ref="G1300:G1304"/>
    <mergeCell ref="C1285:C1289"/>
    <mergeCell ref="D1285:D1289"/>
    <mergeCell ref="E1285:E1289"/>
    <mergeCell ref="F1285:F1289"/>
    <mergeCell ref="G1285:G1289"/>
    <mergeCell ref="C1290:C1294"/>
    <mergeCell ref="D1290:D1294"/>
    <mergeCell ref="E1290:E1294"/>
    <mergeCell ref="F1290:F1294"/>
    <mergeCell ref="G1290:G1294"/>
    <mergeCell ref="C1315:C1319"/>
    <mergeCell ref="D1315:D1319"/>
    <mergeCell ref="E1315:E1319"/>
    <mergeCell ref="F1315:F1319"/>
    <mergeCell ref="G1315:G1319"/>
    <mergeCell ref="C1320:C1324"/>
    <mergeCell ref="D1320:D1324"/>
    <mergeCell ref="E1320:E1324"/>
    <mergeCell ref="F1320:F1324"/>
    <mergeCell ref="G1320:G1324"/>
    <mergeCell ref="C1305:C1309"/>
    <mergeCell ref="D1305:D1309"/>
    <mergeCell ref="E1305:E1309"/>
    <mergeCell ref="F1305:F1309"/>
    <mergeCell ref="G1305:G1309"/>
    <mergeCell ref="C1310:C1314"/>
    <mergeCell ref="D1310:D1314"/>
    <mergeCell ref="E1310:E1314"/>
    <mergeCell ref="F1310:F1314"/>
    <mergeCell ref="G1310:G1314"/>
    <mergeCell ref="C1335:C1339"/>
    <mergeCell ref="D1335:D1339"/>
    <mergeCell ref="E1335:E1339"/>
    <mergeCell ref="F1335:F1339"/>
    <mergeCell ref="G1335:G1339"/>
    <mergeCell ref="C1340:C1344"/>
    <mergeCell ref="D1340:D1344"/>
    <mergeCell ref="E1340:E1344"/>
    <mergeCell ref="F1340:F1344"/>
    <mergeCell ref="G1340:G1344"/>
    <mergeCell ref="C1325:C1329"/>
    <mergeCell ref="D1325:D1329"/>
    <mergeCell ref="E1325:E1329"/>
    <mergeCell ref="F1325:F1329"/>
    <mergeCell ref="G1325:G1329"/>
    <mergeCell ref="C1330:C1334"/>
    <mergeCell ref="D1330:D1334"/>
    <mergeCell ref="E1330:E1334"/>
    <mergeCell ref="F1330:F1334"/>
    <mergeCell ref="G1330:G1334"/>
    <mergeCell ref="C1355:C1359"/>
    <mergeCell ref="D1355:D1359"/>
    <mergeCell ref="E1355:E1359"/>
    <mergeCell ref="F1355:F1359"/>
    <mergeCell ref="G1355:G1359"/>
    <mergeCell ref="C1360:C1364"/>
    <mergeCell ref="D1360:D1364"/>
    <mergeCell ref="E1360:E1364"/>
    <mergeCell ref="F1360:F1364"/>
    <mergeCell ref="G1360:G1364"/>
    <mergeCell ref="C1345:C1349"/>
    <mergeCell ref="D1345:D1349"/>
    <mergeCell ref="E1345:E1349"/>
    <mergeCell ref="F1345:F1349"/>
    <mergeCell ref="G1345:G1349"/>
    <mergeCell ref="C1350:C1354"/>
    <mergeCell ref="D1350:D1354"/>
    <mergeCell ref="E1350:E1354"/>
    <mergeCell ref="F1350:F1354"/>
    <mergeCell ref="G1350:G1354"/>
    <mergeCell ref="C1375:C1379"/>
    <mergeCell ref="D1375:D1379"/>
    <mergeCell ref="E1375:E1379"/>
    <mergeCell ref="F1375:F1379"/>
    <mergeCell ref="G1375:G1379"/>
    <mergeCell ref="C1380:C1384"/>
    <mergeCell ref="D1380:D1384"/>
    <mergeCell ref="E1380:E1384"/>
    <mergeCell ref="F1380:F1384"/>
    <mergeCell ref="G1380:G1384"/>
    <mergeCell ref="C1365:C1369"/>
    <mergeCell ref="D1365:D1369"/>
    <mergeCell ref="E1365:E1369"/>
    <mergeCell ref="F1365:F1369"/>
    <mergeCell ref="G1365:G1369"/>
    <mergeCell ref="C1370:C1374"/>
    <mergeCell ref="D1370:D1374"/>
    <mergeCell ref="E1370:E1374"/>
    <mergeCell ref="F1370:F1374"/>
    <mergeCell ref="G1370:G1374"/>
    <mergeCell ref="C1395:C1399"/>
    <mergeCell ref="D1395:D1399"/>
    <mergeCell ref="E1395:E1399"/>
    <mergeCell ref="F1395:F1399"/>
    <mergeCell ref="G1395:G1399"/>
    <mergeCell ref="C1400:C1404"/>
    <mergeCell ref="D1400:D1404"/>
    <mergeCell ref="E1400:E1404"/>
    <mergeCell ref="F1400:F1404"/>
    <mergeCell ref="G1400:G1404"/>
    <mergeCell ref="C1385:C1389"/>
    <mergeCell ref="D1385:D1389"/>
    <mergeCell ref="E1385:E1389"/>
    <mergeCell ref="F1385:F1389"/>
    <mergeCell ref="G1385:G1389"/>
    <mergeCell ref="C1390:C1394"/>
    <mergeCell ref="D1390:D1394"/>
    <mergeCell ref="E1390:E1394"/>
    <mergeCell ref="F1390:F1394"/>
    <mergeCell ref="G1390:G1394"/>
    <mergeCell ref="C1415:C1419"/>
    <mergeCell ref="D1415:D1419"/>
    <mergeCell ref="E1415:E1419"/>
    <mergeCell ref="F1415:F1419"/>
    <mergeCell ref="G1415:G1419"/>
    <mergeCell ref="C1420:C1424"/>
    <mergeCell ref="D1420:D1424"/>
    <mergeCell ref="E1420:E1424"/>
    <mergeCell ref="F1420:F1424"/>
    <mergeCell ref="G1420:G1424"/>
    <mergeCell ref="C1405:C1409"/>
    <mergeCell ref="D1405:D1409"/>
    <mergeCell ref="E1405:E1409"/>
    <mergeCell ref="F1405:F1409"/>
    <mergeCell ref="G1405:G1409"/>
    <mergeCell ref="C1410:C1414"/>
    <mergeCell ref="D1410:D1414"/>
    <mergeCell ref="E1410:E1414"/>
    <mergeCell ref="F1410:F1414"/>
    <mergeCell ref="G1410:G1414"/>
    <mergeCell ref="C1435:C1439"/>
    <mergeCell ref="D1435:D1439"/>
    <mergeCell ref="E1435:E1439"/>
    <mergeCell ref="F1435:F1439"/>
    <mergeCell ref="G1435:G1439"/>
    <mergeCell ref="C1440:C1444"/>
    <mergeCell ref="D1440:D1444"/>
    <mergeCell ref="E1440:E1444"/>
    <mergeCell ref="F1440:F1444"/>
    <mergeCell ref="G1440:G1444"/>
    <mergeCell ref="C1425:C1429"/>
    <mergeCell ref="D1425:D1429"/>
    <mergeCell ref="E1425:E1429"/>
    <mergeCell ref="F1425:F1429"/>
    <mergeCell ref="G1425:G1429"/>
    <mergeCell ref="C1430:C1434"/>
    <mergeCell ref="D1430:D1434"/>
    <mergeCell ref="E1430:E1434"/>
    <mergeCell ref="F1430:F1434"/>
    <mergeCell ref="G1430:G1434"/>
    <mergeCell ref="C1455:C1459"/>
    <mergeCell ref="D1455:D1459"/>
    <mergeCell ref="E1455:E1459"/>
    <mergeCell ref="F1455:F1459"/>
    <mergeCell ref="G1455:G1459"/>
    <mergeCell ref="C1460:C1464"/>
    <mergeCell ref="D1460:D1464"/>
    <mergeCell ref="E1460:E1464"/>
    <mergeCell ref="F1460:F1464"/>
    <mergeCell ref="G1460:G1464"/>
    <mergeCell ref="C1445:C1449"/>
    <mergeCell ref="D1445:D1449"/>
    <mergeCell ref="E1445:E1449"/>
    <mergeCell ref="F1445:F1449"/>
    <mergeCell ref="G1445:G1449"/>
    <mergeCell ref="C1450:C1454"/>
    <mergeCell ref="D1450:D1454"/>
    <mergeCell ref="E1450:E1454"/>
    <mergeCell ref="F1450:F1454"/>
    <mergeCell ref="G1450:G1454"/>
    <mergeCell ref="C1475:C1479"/>
    <mergeCell ref="D1475:D1479"/>
    <mergeCell ref="E1475:E1479"/>
    <mergeCell ref="F1475:F1479"/>
    <mergeCell ref="G1475:G1479"/>
    <mergeCell ref="C1480:C1484"/>
    <mergeCell ref="D1480:D1484"/>
    <mergeCell ref="E1480:E1484"/>
    <mergeCell ref="F1480:F1484"/>
    <mergeCell ref="G1480:G1484"/>
    <mergeCell ref="C1465:C1469"/>
    <mergeCell ref="D1465:D1469"/>
    <mergeCell ref="E1465:E1469"/>
    <mergeCell ref="F1465:F1469"/>
    <mergeCell ref="G1465:G1469"/>
    <mergeCell ref="C1470:C1474"/>
    <mergeCell ref="D1470:D1474"/>
    <mergeCell ref="E1470:E1474"/>
    <mergeCell ref="F1470:F1474"/>
    <mergeCell ref="G1470:G1474"/>
    <mergeCell ref="C1495:C1499"/>
    <mergeCell ref="D1495:D1499"/>
    <mergeCell ref="E1495:E1499"/>
    <mergeCell ref="F1495:F1499"/>
    <mergeCell ref="G1495:G1499"/>
    <mergeCell ref="C1500:C1504"/>
    <mergeCell ref="D1500:D1504"/>
    <mergeCell ref="E1500:E1504"/>
    <mergeCell ref="F1500:F1504"/>
    <mergeCell ref="G1500:G1504"/>
    <mergeCell ref="C1485:C1489"/>
    <mergeCell ref="D1485:D1489"/>
    <mergeCell ref="E1485:E1489"/>
    <mergeCell ref="F1485:F1489"/>
    <mergeCell ref="G1485:G1489"/>
    <mergeCell ref="C1490:C1494"/>
    <mergeCell ref="D1490:D1494"/>
    <mergeCell ref="E1490:E1494"/>
    <mergeCell ref="F1490:F1494"/>
    <mergeCell ref="G1490:G1494"/>
    <mergeCell ref="C1515:C1519"/>
    <mergeCell ref="D1515:D1519"/>
    <mergeCell ref="E1515:E1519"/>
    <mergeCell ref="F1515:F1519"/>
    <mergeCell ref="G1515:G1519"/>
    <mergeCell ref="C1520:C1524"/>
    <mergeCell ref="D1520:D1524"/>
    <mergeCell ref="E1520:E1524"/>
    <mergeCell ref="F1520:F1524"/>
    <mergeCell ref="G1520:G1524"/>
    <mergeCell ref="C1505:C1509"/>
    <mergeCell ref="D1505:D1509"/>
    <mergeCell ref="E1505:E1509"/>
    <mergeCell ref="F1505:F1509"/>
    <mergeCell ref="G1505:G1509"/>
    <mergeCell ref="C1510:C1514"/>
    <mergeCell ref="D1510:D1514"/>
    <mergeCell ref="E1510:E1514"/>
    <mergeCell ref="F1510:F1514"/>
    <mergeCell ref="G1510:G1514"/>
    <mergeCell ref="C1535:C1539"/>
    <mergeCell ref="D1535:D1539"/>
    <mergeCell ref="E1535:E1539"/>
    <mergeCell ref="F1535:F1539"/>
    <mergeCell ref="G1535:G1539"/>
    <mergeCell ref="C1540:C1544"/>
    <mergeCell ref="D1540:D1544"/>
    <mergeCell ref="E1540:E1544"/>
    <mergeCell ref="F1540:F1544"/>
    <mergeCell ref="G1540:G1544"/>
    <mergeCell ref="C1525:C1529"/>
    <mergeCell ref="D1525:D1529"/>
    <mergeCell ref="E1525:E1529"/>
    <mergeCell ref="F1525:F1529"/>
    <mergeCell ref="G1525:G1529"/>
    <mergeCell ref="C1530:C1534"/>
    <mergeCell ref="D1530:D1534"/>
    <mergeCell ref="E1530:E1534"/>
    <mergeCell ref="F1530:F1534"/>
    <mergeCell ref="G1530:G1534"/>
    <mergeCell ref="C1555:C1559"/>
    <mergeCell ref="D1555:D1559"/>
    <mergeCell ref="E1555:E1559"/>
    <mergeCell ref="F1555:F1559"/>
    <mergeCell ref="G1555:G1559"/>
    <mergeCell ref="C1560:C1564"/>
    <mergeCell ref="D1560:D1564"/>
    <mergeCell ref="E1560:E1564"/>
    <mergeCell ref="F1560:F1564"/>
    <mergeCell ref="G1560:G1564"/>
    <mergeCell ref="C1545:C1549"/>
    <mergeCell ref="D1545:D1549"/>
    <mergeCell ref="E1545:E1549"/>
    <mergeCell ref="F1545:F1549"/>
    <mergeCell ref="G1545:G1549"/>
    <mergeCell ref="C1550:C1554"/>
    <mergeCell ref="D1550:D1554"/>
    <mergeCell ref="E1550:E1554"/>
    <mergeCell ref="F1550:F1554"/>
    <mergeCell ref="G1550:G1554"/>
    <mergeCell ref="C1575:C1579"/>
    <mergeCell ref="D1575:D1579"/>
    <mergeCell ref="E1575:E1579"/>
    <mergeCell ref="F1575:F1579"/>
    <mergeCell ref="G1575:G1579"/>
    <mergeCell ref="C1580:C1584"/>
    <mergeCell ref="D1580:D1584"/>
    <mergeCell ref="E1580:E1584"/>
    <mergeCell ref="F1580:F1584"/>
    <mergeCell ref="G1580:G1584"/>
    <mergeCell ref="C1565:C1569"/>
    <mergeCell ref="D1565:D1569"/>
    <mergeCell ref="E1565:E1569"/>
    <mergeCell ref="F1565:F1569"/>
    <mergeCell ref="G1565:G1569"/>
    <mergeCell ref="C1570:C1574"/>
    <mergeCell ref="D1570:D1574"/>
    <mergeCell ref="E1570:E1574"/>
    <mergeCell ref="F1570:F1574"/>
    <mergeCell ref="G1570:G1574"/>
    <mergeCell ref="C1595:C1599"/>
    <mergeCell ref="D1595:D1599"/>
    <mergeCell ref="E1595:E1599"/>
    <mergeCell ref="F1595:F1599"/>
    <mergeCell ref="G1595:G1599"/>
    <mergeCell ref="C1600:C1604"/>
    <mergeCell ref="D1600:D1604"/>
    <mergeCell ref="E1600:E1604"/>
    <mergeCell ref="F1600:F1604"/>
    <mergeCell ref="G1600:G1604"/>
    <mergeCell ref="C1585:C1589"/>
    <mergeCell ref="D1585:D1589"/>
    <mergeCell ref="E1585:E1589"/>
    <mergeCell ref="F1585:F1589"/>
    <mergeCell ref="G1585:G1589"/>
    <mergeCell ref="C1590:C1594"/>
    <mergeCell ref="D1590:D1594"/>
    <mergeCell ref="E1590:E1594"/>
    <mergeCell ref="F1590:F1594"/>
    <mergeCell ref="G1590:G1594"/>
    <mergeCell ref="C1615:C1619"/>
    <mergeCell ref="D1615:D1619"/>
    <mergeCell ref="E1615:E1619"/>
    <mergeCell ref="F1615:F1619"/>
    <mergeCell ref="G1615:G1619"/>
    <mergeCell ref="C1620:C1624"/>
    <mergeCell ref="D1620:D1624"/>
    <mergeCell ref="E1620:E1624"/>
    <mergeCell ref="F1620:F1624"/>
    <mergeCell ref="G1620:G1624"/>
    <mergeCell ref="C1605:C1609"/>
    <mergeCell ref="D1605:D1609"/>
    <mergeCell ref="E1605:E1609"/>
    <mergeCell ref="F1605:F1609"/>
    <mergeCell ref="G1605:G1609"/>
    <mergeCell ref="C1610:C1614"/>
    <mergeCell ref="D1610:D1614"/>
    <mergeCell ref="E1610:E1614"/>
    <mergeCell ref="F1610:F1614"/>
    <mergeCell ref="G1610:G1614"/>
    <mergeCell ref="C1635:C1639"/>
    <mergeCell ref="D1635:D1639"/>
    <mergeCell ref="E1635:E1639"/>
    <mergeCell ref="F1635:F1639"/>
    <mergeCell ref="G1635:G1639"/>
    <mergeCell ref="C1640:C1644"/>
    <mergeCell ref="D1640:D1644"/>
    <mergeCell ref="E1640:E1644"/>
    <mergeCell ref="F1640:F1644"/>
    <mergeCell ref="G1640:G1644"/>
    <mergeCell ref="C1625:C1629"/>
    <mergeCell ref="D1625:D1629"/>
    <mergeCell ref="E1625:E1629"/>
    <mergeCell ref="F1625:F1629"/>
    <mergeCell ref="G1625:G1629"/>
    <mergeCell ref="C1630:C1634"/>
    <mergeCell ref="D1630:D1634"/>
    <mergeCell ref="E1630:E1634"/>
    <mergeCell ref="F1630:F1634"/>
    <mergeCell ref="G1630:G1634"/>
    <mergeCell ref="C1655:C1659"/>
    <mergeCell ref="D1655:D1659"/>
    <mergeCell ref="E1655:E1659"/>
    <mergeCell ref="F1655:F1659"/>
    <mergeCell ref="G1655:G1659"/>
    <mergeCell ref="C1660:C1664"/>
    <mergeCell ref="D1660:D1664"/>
    <mergeCell ref="E1660:E1664"/>
    <mergeCell ref="F1660:F1664"/>
    <mergeCell ref="G1660:G1664"/>
    <mergeCell ref="C1645:C1649"/>
    <mergeCell ref="D1645:D1649"/>
    <mergeCell ref="E1645:E1649"/>
    <mergeCell ref="F1645:F1649"/>
    <mergeCell ref="G1645:G1649"/>
    <mergeCell ref="C1650:C1654"/>
    <mergeCell ref="D1650:D1654"/>
    <mergeCell ref="E1650:E1654"/>
    <mergeCell ref="F1650:F1654"/>
    <mergeCell ref="G1650:G1654"/>
    <mergeCell ref="C1675:C1679"/>
    <mergeCell ref="D1675:D1679"/>
    <mergeCell ref="E1675:E1679"/>
    <mergeCell ref="F1675:F1679"/>
    <mergeCell ref="G1675:G1679"/>
    <mergeCell ref="C1680:C1684"/>
    <mergeCell ref="D1680:D1684"/>
    <mergeCell ref="E1680:E1684"/>
    <mergeCell ref="F1680:F1684"/>
    <mergeCell ref="G1680:G1684"/>
    <mergeCell ref="C1665:C1669"/>
    <mergeCell ref="D1665:D1669"/>
    <mergeCell ref="E1665:E1669"/>
    <mergeCell ref="F1665:F1669"/>
    <mergeCell ref="G1665:G1669"/>
    <mergeCell ref="C1670:C1674"/>
    <mergeCell ref="D1670:D1674"/>
    <mergeCell ref="E1670:E1674"/>
    <mergeCell ref="F1670:F1674"/>
    <mergeCell ref="G1670:G1674"/>
    <mergeCell ref="C1695:C1699"/>
    <mergeCell ref="D1695:D1699"/>
    <mergeCell ref="E1695:E1699"/>
    <mergeCell ref="F1695:F1699"/>
    <mergeCell ref="G1695:G1699"/>
    <mergeCell ref="C1700:C1704"/>
    <mergeCell ref="D1700:D1704"/>
    <mergeCell ref="E1700:E1704"/>
    <mergeCell ref="F1700:F1704"/>
    <mergeCell ref="G1700:G1704"/>
    <mergeCell ref="C1685:C1689"/>
    <mergeCell ref="D1685:D1689"/>
    <mergeCell ref="E1685:E1689"/>
    <mergeCell ref="F1685:F1689"/>
    <mergeCell ref="G1685:G1689"/>
    <mergeCell ref="C1690:C1694"/>
    <mergeCell ref="D1690:D1694"/>
    <mergeCell ref="E1690:E1694"/>
    <mergeCell ref="F1690:F1694"/>
    <mergeCell ref="G1690:G1694"/>
    <mergeCell ref="C1715:C1719"/>
    <mergeCell ref="D1715:D1719"/>
    <mergeCell ref="E1715:E1719"/>
    <mergeCell ref="F1715:F1719"/>
    <mergeCell ref="G1715:G1719"/>
    <mergeCell ref="C1720:C1724"/>
    <mergeCell ref="D1720:D1724"/>
    <mergeCell ref="E1720:E1724"/>
    <mergeCell ref="F1720:F1724"/>
    <mergeCell ref="G1720:G1724"/>
    <mergeCell ref="C1705:C1709"/>
    <mergeCell ref="D1705:D1709"/>
    <mergeCell ref="E1705:E1709"/>
    <mergeCell ref="F1705:F1709"/>
    <mergeCell ref="G1705:G1709"/>
    <mergeCell ref="C1710:C1714"/>
    <mergeCell ref="D1710:D1714"/>
    <mergeCell ref="E1710:E1714"/>
    <mergeCell ref="F1710:F1714"/>
    <mergeCell ref="G1710:G1714"/>
    <mergeCell ref="C1735:C1739"/>
    <mergeCell ref="D1735:D1739"/>
    <mergeCell ref="E1735:E1739"/>
    <mergeCell ref="F1735:F1739"/>
    <mergeCell ref="G1735:G1739"/>
    <mergeCell ref="C1740:C1744"/>
    <mergeCell ref="D1740:D1744"/>
    <mergeCell ref="E1740:E1744"/>
    <mergeCell ref="F1740:F1744"/>
    <mergeCell ref="G1740:G1744"/>
    <mergeCell ref="C1725:C1729"/>
    <mergeCell ref="D1725:D1729"/>
    <mergeCell ref="E1725:E1729"/>
    <mergeCell ref="F1725:F1729"/>
    <mergeCell ref="G1725:G1729"/>
    <mergeCell ref="C1730:C1734"/>
    <mergeCell ref="D1730:D1734"/>
    <mergeCell ref="E1730:E1734"/>
    <mergeCell ref="F1730:F1734"/>
    <mergeCell ref="G1730:G1734"/>
    <mergeCell ref="C1755:C1759"/>
    <mergeCell ref="D1755:D1759"/>
    <mergeCell ref="E1755:E1759"/>
    <mergeCell ref="F1755:F1759"/>
    <mergeCell ref="G1755:G1759"/>
    <mergeCell ref="C1760:C1764"/>
    <mergeCell ref="D1760:D1764"/>
    <mergeCell ref="E1760:E1764"/>
    <mergeCell ref="F1760:F1764"/>
    <mergeCell ref="G1760:G1764"/>
    <mergeCell ref="C1745:C1749"/>
    <mergeCell ref="D1745:D1749"/>
    <mergeCell ref="E1745:E1749"/>
    <mergeCell ref="F1745:F1749"/>
    <mergeCell ref="G1745:G1749"/>
    <mergeCell ref="C1750:C1754"/>
    <mergeCell ref="D1750:D1754"/>
    <mergeCell ref="E1750:E1754"/>
    <mergeCell ref="F1750:F1754"/>
    <mergeCell ref="G1750:G1754"/>
    <mergeCell ref="C1775:C1779"/>
    <mergeCell ref="D1775:D1779"/>
    <mergeCell ref="E1775:E1779"/>
    <mergeCell ref="F1775:F1779"/>
    <mergeCell ref="G1775:G1779"/>
    <mergeCell ref="C1780:C1784"/>
    <mergeCell ref="D1780:D1784"/>
    <mergeCell ref="E1780:E1784"/>
    <mergeCell ref="F1780:F1784"/>
    <mergeCell ref="G1780:G1784"/>
    <mergeCell ref="C1765:C1769"/>
    <mergeCell ref="D1765:D1769"/>
    <mergeCell ref="E1765:E1769"/>
    <mergeCell ref="F1765:F1769"/>
    <mergeCell ref="G1765:G1769"/>
    <mergeCell ref="C1770:C1774"/>
    <mergeCell ref="D1770:D1774"/>
    <mergeCell ref="E1770:E1774"/>
    <mergeCell ref="F1770:F1774"/>
    <mergeCell ref="G1770:G1774"/>
    <mergeCell ref="C1795:C1799"/>
    <mergeCell ref="D1795:D1799"/>
    <mergeCell ref="E1795:E1799"/>
    <mergeCell ref="F1795:F1799"/>
    <mergeCell ref="G1795:G1799"/>
    <mergeCell ref="C1800:C1804"/>
    <mergeCell ref="D1800:D1804"/>
    <mergeCell ref="E1800:E1804"/>
    <mergeCell ref="F1800:F1804"/>
    <mergeCell ref="G1800:G1804"/>
    <mergeCell ref="C1785:C1789"/>
    <mergeCell ref="D1785:D1789"/>
    <mergeCell ref="E1785:E1789"/>
    <mergeCell ref="F1785:F1789"/>
    <mergeCell ref="G1785:G1789"/>
    <mergeCell ref="C1790:C1794"/>
    <mergeCell ref="D1790:D1794"/>
    <mergeCell ref="E1790:E1794"/>
    <mergeCell ref="F1790:F1794"/>
    <mergeCell ref="G1790:G1794"/>
    <mergeCell ref="C1815:C1819"/>
    <mergeCell ref="D1815:D1819"/>
    <mergeCell ref="E1815:E1819"/>
    <mergeCell ref="F1815:F1819"/>
    <mergeCell ref="G1815:G1819"/>
    <mergeCell ref="C1820:C1824"/>
    <mergeCell ref="D1820:D1824"/>
    <mergeCell ref="E1820:E1824"/>
    <mergeCell ref="F1820:F1824"/>
    <mergeCell ref="G1820:G1824"/>
    <mergeCell ref="C1805:C1809"/>
    <mergeCell ref="D1805:D1809"/>
    <mergeCell ref="E1805:E1809"/>
    <mergeCell ref="F1805:F1809"/>
    <mergeCell ref="G1805:G1809"/>
    <mergeCell ref="C1810:C1814"/>
    <mergeCell ref="D1810:D1814"/>
    <mergeCell ref="E1810:E1814"/>
    <mergeCell ref="F1810:F1814"/>
    <mergeCell ref="G1810:G1814"/>
    <mergeCell ref="C1835:C1839"/>
    <mergeCell ref="D1835:D1839"/>
    <mergeCell ref="E1835:E1839"/>
    <mergeCell ref="F1835:F1839"/>
    <mergeCell ref="G1835:G1839"/>
    <mergeCell ref="C1840:C1844"/>
    <mergeCell ref="D1840:D1844"/>
    <mergeCell ref="E1840:E1844"/>
    <mergeCell ref="F1840:F1844"/>
    <mergeCell ref="G1840:G1844"/>
    <mergeCell ref="C1825:C1829"/>
    <mergeCell ref="D1825:D1829"/>
    <mergeCell ref="E1825:E1829"/>
    <mergeCell ref="F1825:F1829"/>
    <mergeCell ref="G1825:G1829"/>
    <mergeCell ref="C1830:C1834"/>
    <mergeCell ref="D1830:D1834"/>
    <mergeCell ref="E1830:E1834"/>
    <mergeCell ref="F1830:F1834"/>
    <mergeCell ref="G1830:G1834"/>
    <mergeCell ref="C1855:C1859"/>
    <mergeCell ref="D1855:D1859"/>
    <mergeCell ref="E1855:E1859"/>
    <mergeCell ref="F1855:F1859"/>
    <mergeCell ref="G1855:G1859"/>
    <mergeCell ref="C1860:C1864"/>
    <mergeCell ref="D1860:D1864"/>
    <mergeCell ref="E1860:E1864"/>
    <mergeCell ref="F1860:F1864"/>
    <mergeCell ref="G1860:G1864"/>
    <mergeCell ref="C1845:C1849"/>
    <mergeCell ref="D1845:D1849"/>
    <mergeCell ref="E1845:E1849"/>
    <mergeCell ref="F1845:F1849"/>
    <mergeCell ref="G1845:G1849"/>
    <mergeCell ref="C1850:C1854"/>
    <mergeCell ref="D1850:D1854"/>
    <mergeCell ref="E1850:E1854"/>
    <mergeCell ref="F1850:F1854"/>
    <mergeCell ref="G1850:G1854"/>
    <mergeCell ref="C1875:C1879"/>
    <mergeCell ref="D1875:D1879"/>
    <mergeCell ref="E1875:E1879"/>
    <mergeCell ref="F1875:F1879"/>
    <mergeCell ref="G1875:G1879"/>
    <mergeCell ref="C1880:C1884"/>
    <mergeCell ref="D1880:D1884"/>
    <mergeCell ref="E1880:E1884"/>
    <mergeCell ref="F1880:F1884"/>
    <mergeCell ref="G1880:G1884"/>
    <mergeCell ref="C1865:C1869"/>
    <mergeCell ref="D1865:D1869"/>
    <mergeCell ref="E1865:E1869"/>
    <mergeCell ref="F1865:F1869"/>
    <mergeCell ref="G1865:G1869"/>
    <mergeCell ref="C1870:C1874"/>
    <mergeCell ref="D1870:D1874"/>
    <mergeCell ref="E1870:E1874"/>
    <mergeCell ref="F1870:F1874"/>
    <mergeCell ref="G1870:G1874"/>
    <mergeCell ref="C1895:C1899"/>
    <mergeCell ref="D1895:D1899"/>
    <mergeCell ref="E1895:E1899"/>
    <mergeCell ref="F1895:F1899"/>
    <mergeCell ref="G1895:G1899"/>
    <mergeCell ref="C1900:C1904"/>
    <mergeCell ref="D1900:D1904"/>
    <mergeCell ref="E1900:E1904"/>
    <mergeCell ref="F1900:F1904"/>
    <mergeCell ref="G1900:G1904"/>
    <mergeCell ref="C1885:C1889"/>
    <mergeCell ref="D1885:D1889"/>
    <mergeCell ref="E1885:E1889"/>
    <mergeCell ref="F1885:F1889"/>
    <mergeCell ref="G1885:G1889"/>
    <mergeCell ref="C1890:C1894"/>
    <mergeCell ref="D1890:D1894"/>
    <mergeCell ref="E1890:E1894"/>
    <mergeCell ref="F1890:F1894"/>
    <mergeCell ref="G1890:G1894"/>
    <mergeCell ref="C1915:C1919"/>
    <mergeCell ref="D1915:D1919"/>
    <mergeCell ref="E1915:E1919"/>
    <mergeCell ref="F1915:F1919"/>
    <mergeCell ref="G1915:G1919"/>
    <mergeCell ref="C1920:C1924"/>
    <mergeCell ref="D1920:D1924"/>
    <mergeCell ref="E1920:E1924"/>
    <mergeCell ref="F1920:F1924"/>
    <mergeCell ref="G1920:G1924"/>
    <mergeCell ref="C1905:C1909"/>
    <mergeCell ref="D1905:D1909"/>
    <mergeCell ref="E1905:E1909"/>
    <mergeCell ref="F1905:F1909"/>
    <mergeCell ref="G1905:G1909"/>
    <mergeCell ref="C1910:C1914"/>
    <mergeCell ref="D1910:D1914"/>
    <mergeCell ref="E1910:E1914"/>
    <mergeCell ref="F1910:F1914"/>
    <mergeCell ref="G1910:G1914"/>
    <mergeCell ref="C1935:C1939"/>
    <mergeCell ref="D1935:D1939"/>
    <mergeCell ref="E1935:E1939"/>
    <mergeCell ref="F1935:F1939"/>
    <mergeCell ref="G1935:G1939"/>
    <mergeCell ref="C1940:C1944"/>
    <mergeCell ref="D1940:D1944"/>
    <mergeCell ref="E1940:E1944"/>
    <mergeCell ref="F1940:F1944"/>
    <mergeCell ref="G1940:G1944"/>
    <mergeCell ref="C1925:C1929"/>
    <mergeCell ref="D1925:D1929"/>
    <mergeCell ref="E1925:E1929"/>
    <mergeCell ref="F1925:F1929"/>
    <mergeCell ref="G1925:G1929"/>
    <mergeCell ref="C1930:C1934"/>
    <mergeCell ref="D1930:D1934"/>
    <mergeCell ref="E1930:E1934"/>
    <mergeCell ref="F1930:F1934"/>
    <mergeCell ref="G1930:G1934"/>
    <mergeCell ref="C1955:C1959"/>
    <mergeCell ref="D1955:D1959"/>
    <mergeCell ref="E1955:E1959"/>
    <mergeCell ref="F1955:F1959"/>
    <mergeCell ref="G1955:G1959"/>
    <mergeCell ref="C1960:C1964"/>
    <mergeCell ref="D1960:D1964"/>
    <mergeCell ref="E1960:E1964"/>
    <mergeCell ref="F1960:F1964"/>
    <mergeCell ref="G1960:G1964"/>
    <mergeCell ref="C1945:C1949"/>
    <mergeCell ref="D1945:D1949"/>
    <mergeCell ref="E1945:E1949"/>
    <mergeCell ref="F1945:F1949"/>
    <mergeCell ref="G1945:G1949"/>
    <mergeCell ref="C1950:C1954"/>
    <mergeCell ref="D1950:D1954"/>
    <mergeCell ref="E1950:E1954"/>
    <mergeCell ref="F1950:F1954"/>
    <mergeCell ref="G1950:G1954"/>
    <mergeCell ref="C1975:C1979"/>
    <mergeCell ref="D1975:D1979"/>
    <mergeCell ref="E1975:E1979"/>
    <mergeCell ref="F1975:F1979"/>
    <mergeCell ref="G1975:G1979"/>
    <mergeCell ref="C1980:C1984"/>
    <mergeCell ref="D1980:D1984"/>
    <mergeCell ref="E1980:E1984"/>
    <mergeCell ref="F1980:F1984"/>
    <mergeCell ref="G1980:G1984"/>
    <mergeCell ref="C1965:C1969"/>
    <mergeCell ref="D1965:D1969"/>
    <mergeCell ref="E1965:E1969"/>
    <mergeCell ref="F1965:F1969"/>
    <mergeCell ref="G1965:G1969"/>
    <mergeCell ref="C1970:C1974"/>
    <mergeCell ref="D1970:D1974"/>
    <mergeCell ref="E1970:E1974"/>
    <mergeCell ref="F1970:F1974"/>
    <mergeCell ref="G1970:G1974"/>
    <mergeCell ref="C1995:C1999"/>
    <mergeCell ref="D1995:D1999"/>
    <mergeCell ref="E1995:E1999"/>
    <mergeCell ref="F1995:F1999"/>
    <mergeCell ref="G1995:G1999"/>
    <mergeCell ref="C2000:C2004"/>
    <mergeCell ref="D2000:D2004"/>
    <mergeCell ref="E2000:E2004"/>
    <mergeCell ref="F2000:F2004"/>
    <mergeCell ref="G2000:G2004"/>
    <mergeCell ref="C1985:C1989"/>
    <mergeCell ref="D1985:D1989"/>
    <mergeCell ref="E1985:E1989"/>
    <mergeCell ref="F1985:F1989"/>
    <mergeCell ref="G1985:G1989"/>
    <mergeCell ref="C1990:C1994"/>
    <mergeCell ref="D1990:D1994"/>
    <mergeCell ref="E1990:E1994"/>
    <mergeCell ref="F1990:F1994"/>
    <mergeCell ref="G1990:G1994"/>
    <mergeCell ref="C2015:C2019"/>
    <mergeCell ref="D2015:D2019"/>
    <mergeCell ref="E2015:E2019"/>
    <mergeCell ref="F2015:F2019"/>
    <mergeCell ref="G2015:G2019"/>
    <mergeCell ref="C2020:C2024"/>
    <mergeCell ref="D2020:D2024"/>
    <mergeCell ref="E2020:E2024"/>
    <mergeCell ref="F2020:F2024"/>
    <mergeCell ref="G2020:G2024"/>
    <mergeCell ref="C2005:C2009"/>
    <mergeCell ref="D2005:D2009"/>
    <mergeCell ref="E2005:E2009"/>
    <mergeCell ref="F2005:F2009"/>
    <mergeCell ref="G2005:G2009"/>
    <mergeCell ref="C2010:C2014"/>
    <mergeCell ref="D2010:D2014"/>
    <mergeCell ref="E2010:E2014"/>
    <mergeCell ref="F2010:F2014"/>
    <mergeCell ref="G2010:G2014"/>
    <mergeCell ref="D2035:D2039"/>
    <mergeCell ref="E2035:E2039"/>
    <mergeCell ref="F2035:F2039"/>
    <mergeCell ref="G2035:G2039"/>
    <mergeCell ref="C2040:C2044"/>
    <mergeCell ref="D2040:D2044"/>
    <mergeCell ref="E2040:E2044"/>
    <mergeCell ref="F2040:F2044"/>
    <mergeCell ref="G2040:G2044"/>
    <mergeCell ref="C2025:C2029"/>
    <mergeCell ref="D2025:D2029"/>
    <mergeCell ref="E2025:E2029"/>
    <mergeCell ref="F2025:F2029"/>
    <mergeCell ref="G2025:G2029"/>
    <mergeCell ref="C2030:C2034"/>
    <mergeCell ref="D2030:D2034"/>
    <mergeCell ref="E2030:E2034"/>
    <mergeCell ref="F2030:F2034"/>
    <mergeCell ref="G2030:G2034"/>
    <mergeCell ref="D6:O6"/>
    <mergeCell ref="D7:O7"/>
    <mergeCell ref="D8:O8"/>
    <mergeCell ref="D9:O9"/>
    <mergeCell ref="D2073:E2073"/>
    <mergeCell ref="F2073:G2073"/>
    <mergeCell ref="H2073:I2073"/>
    <mergeCell ref="H2064:I2064"/>
    <mergeCell ref="D2067:E2067"/>
    <mergeCell ref="F2067:G2067"/>
    <mergeCell ref="H2067:I2067"/>
    <mergeCell ref="D2070:E2070"/>
    <mergeCell ref="F2070:G2070"/>
    <mergeCell ref="H2070:I2070"/>
    <mergeCell ref="C2055:C2059"/>
    <mergeCell ref="D2055:D2059"/>
    <mergeCell ref="E2055:E2059"/>
    <mergeCell ref="F2055:F2059"/>
    <mergeCell ref="G2055:G2059"/>
    <mergeCell ref="D2064:E2064"/>
    <mergeCell ref="F2064:G2064"/>
    <mergeCell ref="C2045:C2049"/>
    <mergeCell ref="D2045:D2049"/>
    <mergeCell ref="E2045:E2049"/>
    <mergeCell ref="F2045:F2049"/>
    <mergeCell ref="G2045:G2049"/>
    <mergeCell ref="C2050:C2054"/>
    <mergeCell ref="D2050:D2054"/>
    <mergeCell ref="E2050:E2054"/>
    <mergeCell ref="F2050:F2054"/>
    <mergeCell ref="G2050:G2054"/>
    <mergeCell ref="C2035:C20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 кв</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PonomarevaYV</dc:creator>
  <cp:lastModifiedBy>PonomarevaYV</cp:lastModifiedBy>
  <dcterms:created xsi:type="dcterms:W3CDTF">2021-04-14T13:16:41Z</dcterms:created>
  <dcterms:modified xsi:type="dcterms:W3CDTF">2021-07-29T14:48:19Z</dcterms:modified>
</cp:coreProperties>
</file>